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60" windowWidth="20736" windowHeight="11412" activeTab="3"/>
  </bookViews>
  <sheets>
    <sheet name="Ranking2019-2021" sheetId="1" r:id="rId1"/>
    <sheet name="do_1" sheetId="2" r:id="rId2"/>
    <sheet name="od_15_do_25" sheetId="3" r:id="rId3"/>
    <sheet name="wydruk" sheetId="4" r:id="rId4"/>
  </sheets>
  <definedNames>
    <definedName name="_xlnm.Print_Area" localSheetId="0">'Ranking2019-2021'!$A$1:$S$58</definedName>
    <definedName name="_xlnm.Print_Area" localSheetId="3">'wydruk'!$A$1:$J$45</definedName>
    <definedName name="_xlnm.Print_Titles" localSheetId="0">'Ranking2019-2021'!$1:$4</definedName>
  </definedNames>
  <calcPr fullCalcOnLoad="1"/>
</workbook>
</file>

<file path=xl/sharedStrings.xml><?xml version="1.0" encoding="utf-8"?>
<sst xmlns="http://schemas.openxmlformats.org/spreadsheetml/2006/main" count="191" uniqueCount="116">
  <si>
    <t>Nazwisko gracza</t>
  </si>
  <si>
    <t>turniej nr 1</t>
  </si>
  <si>
    <t>turniej nr 2</t>
  </si>
  <si>
    <t>turniej nr 3</t>
  </si>
  <si>
    <t>turniej nr 4</t>
  </si>
  <si>
    <t>turniej nr 5</t>
  </si>
  <si>
    <t>turniej nr 9</t>
  </si>
  <si>
    <t>turniej nr 10</t>
  </si>
  <si>
    <t>turniej nr 11</t>
  </si>
  <si>
    <t>turniej nr 12</t>
  </si>
  <si>
    <t>turniej nr 13</t>
  </si>
  <si>
    <t>turniej nr 14</t>
  </si>
  <si>
    <t>turniej nr 15</t>
  </si>
  <si>
    <t>turniej nr 16</t>
  </si>
  <si>
    <t>turniej nr 6</t>
  </si>
  <si>
    <t>turniej nr 8</t>
  </si>
  <si>
    <t>L.p.</t>
  </si>
  <si>
    <t>SUMA</t>
  </si>
  <si>
    <t>WK</t>
  </si>
  <si>
    <t>Machowczyk Przemysław</t>
  </si>
  <si>
    <t>Mystek Andrzej</t>
  </si>
  <si>
    <t>Kobyłka Piotr</t>
  </si>
  <si>
    <t>Freitag Tomasz</t>
  </si>
  <si>
    <t>Skowroński Wiesław</t>
  </si>
  <si>
    <t>Filipowicz Dominik</t>
  </si>
  <si>
    <t>Doman Krzysztof</t>
  </si>
  <si>
    <t>Kościelak Czesław</t>
  </si>
  <si>
    <t>Guzowski Jerzy</t>
  </si>
  <si>
    <t>Aleksandrzak Andrzej</t>
  </si>
  <si>
    <t>Białoszyński Bogdan</t>
  </si>
  <si>
    <t>Dyl Stanisław</t>
  </si>
  <si>
    <t>Bruś Tomasz</t>
  </si>
  <si>
    <t>Kościelny Janusz</t>
  </si>
  <si>
    <t>Krawczyk Lechosław</t>
  </si>
  <si>
    <t>Wielgucki Henryk</t>
  </si>
  <si>
    <t>Walczak Piotr</t>
  </si>
  <si>
    <t>Grobys Tadeusz</t>
  </si>
  <si>
    <t xml:space="preserve">Grobys Włodzimierz </t>
  </si>
  <si>
    <t xml:space="preserve"> </t>
  </si>
  <si>
    <t>Sabała Zbigniew</t>
  </si>
  <si>
    <t>Pałasz Ryszard</t>
  </si>
  <si>
    <t>turniej nr 7</t>
  </si>
  <si>
    <t>Dąbrowski Arkadiusz</t>
  </si>
  <si>
    <t>Ordziniak Jacek</t>
  </si>
  <si>
    <t>turniej nr 17</t>
  </si>
  <si>
    <t>turniej nr 18</t>
  </si>
  <si>
    <t>turniej nr 19</t>
  </si>
  <si>
    <t>turniej nr 20</t>
  </si>
  <si>
    <t>turniej nr 21</t>
  </si>
  <si>
    <t>turniej nr 22</t>
  </si>
  <si>
    <t>turniej nr 23</t>
  </si>
  <si>
    <t>punkty odjęte</t>
  </si>
  <si>
    <t>nie granych turniejów</t>
  </si>
  <si>
    <t>turniej nr 24</t>
  </si>
  <si>
    <t>turniej nr 25</t>
  </si>
  <si>
    <t>turniej nr 26</t>
  </si>
  <si>
    <t>turniej nr 27</t>
  </si>
  <si>
    <t>turniej nr 28</t>
  </si>
  <si>
    <t>turniej nr 29</t>
  </si>
  <si>
    <t>turniej nr 30</t>
  </si>
  <si>
    <t>turniej nr 31</t>
  </si>
  <si>
    <t>turniej nr 32</t>
  </si>
  <si>
    <t>turniej nr 33</t>
  </si>
  <si>
    <t>turniej nr 34</t>
  </si>
  <si>
    <t>turniej nr 35</t>
  </si>
  <si>
    <t>turniej nr 36</t>
  </si>
  <si>
    <t>turniej nr 37</t>
  </si>
  <si>
    <t>turniej nr 38</t>
  </si>
  <si>
    <t>turniej nr 39</t>
  </si>
  <si>
    <t>turniej nr 40</t>
  </si>
  <si>
    <t>turniej nr 41</t>
  </si>
  <si>
    <t>ilość granych turniejów</t>
  </si>
  <si>
    <t>ilość rozegranych turniejów</t>
  </si>
  <si>
    <t>ilość nieliczonych turniejów</t>
  </si>
  <si>
    <t>średnia z rozegranych turniejów</t>
  </si>
  <si>
    <t>średnia z liczonych turniejów</t>
  </si>
  <si>
    <t>Michalak Jacek</t>
  </si>
  <si>
    <t>turniej nr 42</t>
  </si>
  <si>
    <t>turniej nr 43</t>
  </si>
  <si>
    <t>Kuczera Jan</t>
  </si>
  <si>
    <t>Karczewski Robert</t>
  </si>
  <si>
    <t>turniej nr 44</t>
  </si>
  <si>
    <t>SUMA ukryta</t>
  </si>
  <si>
    <t>Sroczyński Waldemar</t>
  </si>
  <si>
    <t>OSTATNI TURNIEJ</t>
  </si>
  <si>
    <t>Kaźmierczak Remigiusz</t>
  </si>
  <si>
    <t>Wiesiołek Krzysztof</t>
  </si>
  <si>
    <t>Broczek Remigiusz</t>
  </si>
  <si>
    <t>Szumigalski Zbigniew</t>
  </si>
  <si>
    <t>Lisiecki Dariusz</t>
  </si>
  <si>
    <t>Urbański Henryk</t>
  </si>
  <si>
    <t>Wajgelt Paweł</t>
  </si>
  <si>
    <t>Maciejewski Sławomir</t>
  </si>
  <si>
    <t>Bruś Jerzy</t>
  </si>
  <si>
    <t>Dubanowicz Jerzy</t>
  </si>
  <si>
    <t>Powązka Mirosław</t>
  </si>
  <si>
    <t>Dorobek Tomasz</t>
  </si>
  <si>
    <t>Szcześniak Piotr</t>
  </si>
  <si>
    <t>Zabłocka Zdzisława</t>
  </si>
  <si>
    <t>Mielczarek Leszek</t>
  </si>
  <si>
    <t>Wolny Wojciech</t>
  </si>
  <si>
    <t>Wiertelak Roman</t>
  </si>
  <si>
    <t>Wójcik Artur</t>
  </si>
  <si>
    <t>Bogdali Mieczysław</t>
  </si>
  <si>
    <t>Klasyfikacja Długofalowa               WK  1,5 - 2,5               sezon 2017-2018</t>
  </si>
  <si>
    <t>Klasyfikacja Długofalowa               WK do 1,0                    sezon 2017-2018</t>
  </si>
  <si>
    <t>Bera Zbigniew</t>
  </si>
  <si>
    <t>Klimczak Tomasz</t>
  </si>
  <si>
    <t>Kaczmarek Zenon</t>
  </si>
  <si>
    <t>Więcek Grzegorz</t>
  </si>
  <si>
    <t>Suma po odjęciu 1 turniejów</t>
  </si>
  <si>
    <t>Wojtczak Stefan</t>
  </si>
  <si>
    <t>Krzymiński Henryk</t>
  </si>
  <si>
    <t>Klasyfikacja Długofalowa         open        sezon 2019-2021</t>
  </si>
  <si>
    <t>Klasyfikacja Długofalowa           open          sezon 2019-2021</t>
  </si>
  <si>
    <t>Olefirowicz Andrzej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</si>
</sst>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\ &quot;zł&quot;;[Red]\-#,##0.0\ &quot;zł&quot;"/>
    <numFmt numFmtId="165" formatCode="#,##0_ ;[Red]\-#,##0\ "/>
    <numFmt numFmtId="166" formatCode="#,##0.0_ ;[Red]\-#,##0.0\ "/>
    <numFmt numFmtId="167" formatCode="#,##0.00\ &quot;zł&quot;"/>
    <numFmt numFmtId="168" formatCode="#,##0.0"/>
    <numFmt numFmtId="169" formatCode="0.0"/>
    <numFmt numFmtId="170" formatCode="0.000000"/>
    <numFmt numFmtId="171" formatCode="0.0000000"/>
    <numFmt numFmtId="172" formatCode="0.00000"/>
    <numFmt numFmtId="173" formatCode="0.0000"/>
    <numFmt numFmtId="174" formatCode="0.000"/>
    <numFmt numFmtId="175" formatCode="#,###&quot; pkt&quot;;;[Red]&quot;nie grał&quot;"/>
    <numFmt numFmtId="176" formatCode="#,##0.00\ _p\k\t;[Red]\-#,##0.00\ "/>
  </numFmts>
  <fonts count="40">
    <font>
      <sz val="10"/>
      <name val="Arial CE"/>
      <family val="0"/>
    </font>
    <font>
      <b/>
      <i/>
      <sz val="10"/>
      <name val="Arial CE"/>
      <family val="0"/>
    </font>
    <font>
      <b/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175" fontId="4" fillId="0" borderId="0" xfId="0" applyNumberFormat="1" applyFont="1" applyAlignment="1">
      <alignment horizontal="center" vertical="center"/>
    </xf>
    <xf numFmtId="175" fontId="4" fillId="0" borderId="12" xfId="0" applyNumberFormat="1" applyFont="1" applyBorder="1" applyAlignment="1">
      <alignment horizontal="center" vertical="center"/>
    </xf>
    <xf numFmtId="175" fontId="0" fillId="0" borderId="10" xfId="0" applyNumberFormat="1" applyBorder="1" applyAlignment="1">
      <alignment horizontal="center" vertical="center" wrapText="1"/>
    </xf>
    <xf numFmtId="175" fontId="0" fillId="0" borderId="0" xfId="0" applyNumberFormat="1" applyAlignment="1">
      <alignment/>
    </xf>
    <xf numFmtId="0" fontId="2" fillId="0" borderId="10" xfId="0" applyFont="1" applyFill="1" applyBorder="1" applyAlignment="1" applyProtection="1">
      <alignment horizontal="centerContinuous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3" fontId="2" fillId="0" borderId="10" xfId="0" applyNumberFormat="1" applyFont="1" applyFill="1" applyBorder="1" applyAlignment="1" applyProtection="1">
      <alignment horizontal="center" vertical="center"/>
      <protection hidden="1"/>
    </xf>
    <xf numFmtId="175" fontId="0" fillId="0" borderId="10" xfId="0" applyNumberFormat="1" applyFill="1" applyBorder="1" applyAlignment="1" applyProtection="1">
      <alignment horizontal="right" vertical="center"/>
      <protection locked="0"/>
    </xf>
    <xf numFmtId="175" fontId="0" fillId="0" borderId="10" xfId="0" applyNumberFormat="1" applyFont="1" applyFill="1" applyBorder="1" applyAlignment="1" applyProtection="1">
      <alignment horizontal="right" vertical="center"/>
      <protection locked="0"/>
    </xf>
    <xf numFmtId="175" fontId="0" fillId="0" borderId="10" xfId="0" applyNumberFormat="1" applyFont="1" applyFill="1" applyBorder="1" applyAlignment="1" applyProtection="1">
      <alignment horizontal="right"/>
      <protection locked="0"/>
    </xf>
    <xf numFmtId="175" fontId="0" fillId="0" borderId="10" xfId="0" applyNumberFormat="1" applyFill="1" applyBorder="1" applyAlignment="1" applyProtection="1">
      <alignment horizontal="right"/>
      <protection locked="0"/>
    </xf>
    <xf numFmtId="175" fontId="1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Border="1" applyAlignment="1">
      <alignment horizontal="center" vertical="center"/>
    </xf>
    <xf numFmtId="0" fontId="0" fillId="0" borderId="10" xfId="0" applyFill="1" applyBorder="1" applyAlignment="1" applyProtection="1">
      <alignment/>
      <protection hidden="1"/>
    </xf>
    <xf numFmtId="168" fontId="0" fillId="0" borderId="10" xfId="0" applyNumberForma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right" vertical="center"/>
      <protection hidden="1"/>
    </xf>
    <xf numFmtId="0" fontId="0" fillId="0" borderId="0" xfId="0" applyFill="1" applyAlignment="1" applyProtection="1">
      <alignment/>
      <protection hidden="1"/>
    </xf>
    <xf numFmtId="168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3" fontId="2" fillId="0" borderId="13" xfId="0" applyNumberFormat="1" applyFont="1" applyFill="1" applyBorder="1" applyAlignment="1" applyProtection="1">
      <alignment horizontal="center" vertical="center"/>
      <protection hidden="1"/>
    </xf>
    <xf numFmtId="3" fontId="2" fillId="0" borderId="13" xfId="0" applyNumberFormat="1" applyFont="1" applyFill="1" applyBorder="1" applyAlignment="1" applyProtection="1">
      <alignment horizontal="center" vertical="center"/>
      <protection hidden="1"/>
    </xf>
    <xf numFmtId="4" fontId="2" fillId="0" borderId="13" xfId="0" applyNumberFormat="1" applyFont="1" applyFill="1" applyBorder="1" applyAlignment="1">
      <alignment horizontal="center" vertical="center"/>
    </xf>
    <xf numFmtId="175" fontId="0" fillId="0" borderId="13" xfId="0" applyNumberFormat="1" applyFill="1" applyBorder="1" applyAlignment="1" applyProtection="1">
      <alignment horizontal="right" vertical="center"/>
      <protection locked="0"/>
    </xf>
    <xf numFmtId="175" fontId="0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3">
    <dxf>
      <font>
        <b/>
        <i/>
        <color indexed="10"/>
      </font>
    </dxf>
    <dxf>
      <font>
        <b/>
        <i/>
        <color indexed="10"/>
      </font>
    </dxf>
    <dxf>
      <font>
        <b/>
        <i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67</xdr:row>
      <xdr:rowOff>133350</xdr:rowOff>
    </xdr:from>
    <xdr:to>
      <xdr:col>7</xdr:col>
      <xdr:colOff>114300</xdr:colOff>
      <xdr:row>70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11649075"/>
          <a:ext cx="1371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A1:CN104"/>
  <sheetViews>
    <sheetView zoomScalePageLayoutView="0" workbookViewId="0" topLeftCell="B1">
      <pane xSplit="10" topLeftCell="L1" activePane="topRight" state="frozen"/>
      <selection pane="topLeft" activeCell="B1" sqref="B1"/>
      <selection pane="topRight" activeCell="F2" sqref="F2"/>
    </sheetView>
  </sheetViews>
  <sheetFormatPr defaultColWidth="9.00390625" defaultRowHeight="12.75"/>
  <cols>
    <col min="1" max="1" width="5.50390625" style="0" customWidth="1"/>
    <col min="2" max="2" width="24.50390625" style="0" bestFit="1" customWidth="1"/>
    <col min="3" max="3" width="5.625" style="0" bestFit="1" customWidth="1"/>
    <col min="4" max="4" width="6.50390625" style="0" bestFit="1" customWidth="1"/>
    <col min="5" max="5" width="6.625" style="0" customWidth="1"/>
    <col min="6" max="6" width="11.125" style="0" customWidth="1"/>
    <col min="7" max="7" width="11.50390625" style="0" hidden="1" customWidth="1"/>
    <col min="8" max="9" width="8.375" style="0" bestFit="1" customWidth="1"/>
    <col min="10" max="10" width="8.875" style="0" bestFit="1" customWidth="1"/>
    <col min="11" max="11" width="11.125" style="0" customWidth="1"/>
    <col min="12" max="12" width="9.125" style="20" customWidth="1"/>
    <col min="56" max="57" width="9.125" style="0" hidden="1" customWidth="1"/>
    <col min="58" max="58" width="10.375" style="0" hidden="1" customWidth="1"/>
    <col min="59" max="59" width="9.125" style="0" hidden="1" customWidth="1"/>
    <col min="60" max="60" width="10.50390625" style="0" hidden="1" customWidth="1"/>
    <col min="61" max="61" width="23.875" style="0" hidden="1" customWidth="1"/>
    <col min="62" max="79" width="9.125" style="0" hidden="1" customWidth="1"/>
    <col min="80" max="86" width="0" style="0" hidden="1" customWidth="1"/>
  </cols>
  <sheetData>
    <row r="1" spans="1:64" ht="20.25" customHeight="1">
      <c r="A1" s="70" t="s">
        <v>114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17" t="s">
        <v>38</v>
      </c>
      <c r="M1" s="14"/>
      <c r="N1" s="14"/>
      <c r="BL1" s="12"/>
    </row>
    <row r="2" spans="1:27" ht="22.5" customHeight="1">
      <c r="A2" s="69" t="s">
        <v>72</v>
      </c>
      <c r="B2" s="69"/>
      <c r="C2" s="69"/>
      <c r="D2" s="69"/>
      <c r="E2" s="16">
        <f>MAX(G5:G58)</f>
        <v>9</v>
      </c>
      <c r="F2" s="14"/>
      <c r="G2" s="14"/>
      <c r="H2" s="14"/>
      <c r="I2" s="14"/>
      <c r="J2" s="14"/>
      <c r="K2" s="14"/>
      <c r="L2" s="17"/>
      <c r="M2" s="14"/>
      <c r="N2" s="14"/>
      <c r="AA2" t="s">
        <v>38</v>
      </c>
    </row>
    <row r="3" spans="1:14" ht="17.25">
      <c r="A3" s="69" t="s">
        <v>73</v>
      </c>
      <c r="B3" s="69"/>
      <c r="C3" s="69"/>
      <c r="D3" s="69"/>
      <c r="E3" s="37">
        <v>2</v>
      </c>
      <c r="F3" s="15"/>
      <c r="G3" s="15"/>
      <c r="H3" s="15"/>
      <c r="I3" s="15"/>
      <c r="J3" s="41"/>
      <c r="K3" s="15"/>
      <c r="L3" s="18"/>
      <c r="M3" s="15"/>
      <c r="N3" s="15"/>
    </row>
    <row r="4" spans="1:79" ht="43.5" customHeight="1">
      <c r="A4" s="8" t="s">
        <v>16</v>
      </c>
      <c r="B4" s="6" t="s">
        <v>0</v>
      </c>
      <c r="C4" s="7" t="s">
        <v>18</v>
      </c>
      <c r="D4" s="9" t="s">
        <v>17</v>
      </c>
      <c r="E4" s="1" t="s">
        <v>51</v>
      </c>
      <c r="F4" s="2" t="str">
        <f>CONCATENATE("Suma po odjęciu  ",E3," ","turniejów")</f>
        <v>Suma po odjęciu  2 turniejów</v>
      </c>
      <c r="G4" s="1" t="s">
        <v>72</v>
      </c>
      <c r="H4" s="1" t="s">
        <v>71</v>
      </c>
      <c r="I4" s="1" t="s">
        <v>52</v>
      </c>
      <c r="J4" s="1" t="s">
        <v>75</v>
      </c>
      <c r="K4" s="1" t="s">
        <v>74</v>
      </c>
      <c r="L4" s="19" t="s">
        <v>1</v>
      </c>
      <c r="M4" s="19" t="s">
        <v>2</v>
      </c>
      <c r="N4" s="19" t="s">
        <v>3</v>
      </c>
      <c r="O4" s="19" t="s">
        <v>4</v>
      </c>
      <c r="P4" s="19" t="s">
        <v>5</v>
      </c>
      <c r="Q4" s="19" t="s">
        <v>14</v>
      </c>
      <c r="R4" s="19" t="s">
        <v>41</v>
      </c>
      <c r="S4" s="19" t="s">
        <v>15</v>
      </c>
      <c r="T4" s="19" t="s">
        <v>6</v>
      </c>
      <c r="U4" s="19" t="s">
        <v>7</v>
      </c>
      <c r="V4" s="1" t="s">
        <v>8</v>
      </c>
      <c r="W4" s="1" t="s">
        <v>9</v>
      </c>
      <c r="X4" s="1" t="s">
        <v>10</v>
      </c>
      <c r="Y4" s="1" t="s">
        <v>11</v>
      </c>
      <c r="Z4" s="1" t="s">
        <v>12</v>
      </c>
      <c r="AA4" s="1" t="s">
        <v>13</v>
      </c>
      <c r="AB4" s="1" t="s">
        <v>44</v>
      </c>
      <c r="AC4" s="1" t="s">
        <v>45</v>
      </c>
      <c r="AD4" s="1" t="s">
        <v>46</v>
      </c>
      <c r="AE4" s="1" t="s">
        <v>47</v>
      </c>
      <c r="AF4" s="1" t="s">
        <v>48</v>
      </c>
      <c r="AG4" s="1" t="s">
        <v>49</v>
      </c>
      <c r="AH4" s="1" t="s">
        <v>50</v>
      </c>
      <c r="AI4" s="1" t="s">
        <v>53</v>
      </c>
      <c r="AJ4" s="1" t="s">
        <v>54</v>
      </c>
      <c r="AK4" s="1" t="s">
        <v>55</v>
      </c>
      <c r="AL4" s="1" t="s">
        <v>56</v>
      </c>
      <c r="AM4" s="1" t="s">
        <v>57</v>
      </c>
      <c r="AN4" s="1" t="s">
        <v>58</v>
      </c>
      <c r="AO4" s="1" t="s">
        <v>59</v>
      </c>
      <c r="AP4" s="1" t="s">
        <v>60</v>
      </c>
      <c r="AQ4" s="1" t="s">
        <v>61</v>
      </c>
      <c r="AR4" s="1" t="s">
        <v>62</v>
      </c>
      <c r="AS4" s="1" t="s">
        <v>63</v>
      </c>
      <c r="AT4" s="1" t="s">
        <v>64</v>
      </c>
      <c r="AU4" s="1" t="s">
        <v>65</v>
      </c>
      <c r="AV4" s="1" t="s">
        <v>66</v>
      </c>
      <c r="AW4" s="1" t="s">
        <v>67</v>
      </c>
      <c r="AX4" s="1" t="s">
        <v>68</v>
      </c>
      <c r="AY4" s="1" t="s">
        <v>69</v>
      </c>
      <c r="AZ4" s="1" t="s">
        <v>70</v>
      </c>
      <c r="BA4" s="1" t="s">
        <v>77</v>
      </c>
      <c r="BB4" s="1" t="s">
        <v>78</v>
      </c>
      <c r="BC4" s="1" t="s">
        <v>81</v>
      </c>
      <c r="BD4" s="9" t="s">
        <v>82</v>
      </c>
      <c r="BE4" s="1" t="s">
        <v>51</v>
      </c>
      <c r="BF4" s="2" t="str">
        <f>CONCATENATE("Suma po odjęciu  ",$E$3," ","turniejów ukryta")</f>
        <v>Suma po odjęciu  2 turniejów ukryta</v>
      </c>
      <c r="BG4" s="1" t="s">
        <v>52</v>
      </c>
      <c r="BH4" s="1" t="s">
        <v>71</v>
      </c>
      <c r="BI4" s="11"/>
      <c r="BK4">
        <v>1</v>
      </c>
      <c r="BL4">
        <v>2</v>
      </c>
      <c r="BM4">
        <v>3</v>
      </c>
      <c r="BN4">
        <v>4</v>
      </c>
      <c r="BO4">
        <v>5</v>
      </c>
      <c r="BP4">
        <v>6</v>
      </c>
      <c r="BQ4">
        <v>7</v>
      </c>
      <c r="BR4">
        <v>8</v>
      </c>
      <c r="BS4">
        <f aca="true" t="shared" si="0" ref="BS4:CA4">BR4+1</f>
        <v>9</v>
      </c>
      <c r="BT4">
        <f t="shared" si="0"/>
        <v>10</v>
      </c>
      <c r="BU4">
        <f t="shared" si="0"/>
        <v>11</v>
      </c>
      <c r="BV4">
        <f t="shared" si="0"/>
        <v>12</v>
      </c>
      <c r="BW4">
        <f t="shared" si="0"/>
        <v>13</v>
      </c>
      <c r="BX4">
        <f t="shared" si="0"/>
        <v>14</v>
      </c>
      <c r="BY4">
        <f t="shared" si="0"/>
        <v>15</v>
      </c>
      <c r="BZ4">
        <f t="shared" si="0"/>
        <v>16</v>
      </c>
      <c r="CA4">
        <f t="shared" si="0"/>
        <v>17</v>
      </c>
    </row>
    <row r="5" spans="1:92" ht="12.75">
      <c r="A5" s="21">
        <v>1</v>
      </c>
      <c r="B5" s="22" t="s">
        <v>28</v>
      </c>
      <c r="C5" s="23">
        <v>15</v>
      </c>
      <c r="D5" s="31">
        <f>BD5</f>
        <v>73</v>
      </c>
      <c r="E5" s="31">
        <f>BJ5</f>
        <v>7</v>
      </c>
      <c r="F5" s="40">
        <f>BF5</f>
        <v>66</v>
      </c>
      <c r="G5" s="31">
        <f>BH5</f>
        <v>9</v>
      </c>
      <c r="H5" s="31">
        <f>G5-I5</f>
        <v>9</v>
      </c>
      <c r="I5" s="31">
        <f>BG5</f>
        <v>0</v>
      </c>
      <c r="J5" s="38">
        <f>IF(ISERROR(F5/IF(I5&gt;$E$3,H5,H5-($E$3-I5))),0,F5/IF(I5&gt;$E$3,H5,H5-($E$3-I5)))</f>
        <v>9.428571428571429</v>
      </c>
      <c r="K5" s="38">
        <f>IF(COUNTIF(L5:BC5,"&gt;0")=0,0,SUM(L5:BC5)/COUNTIF(L5:BC5,"&gt;0"))</f>
        <v>8.11111111111111</v>
      </c>
      <c r="L5" s="33">
        <v>9</v>
      </c>
      <c r="M5" s="32">
        <v>12</v>
      </c>
      <c r="N5" s="32">
        <v>4</v>
      </c>
      <c r="O5" s="35">
        <v>12</v>
      </c>
      <c r="P5" s="32">
        <v>3</v>
      </c>
      <c r="Q5" s="32">
        <v>9</v>
      </c>
      <c r="R5" s="32">
        <v>11</v>
      </c>
      <c r="S5" s="32">
        <v>9</v>
      </c>
      <c r="T5" s="32">
        <v>4</v>
      </c>
      <c r="U5" s="32"/>
      <c r="V5" s="33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68"/>
      <c r="BB5" s="32"/>
      <c r="BC5" s="42"/>
      <c r="BD5" s="43">
        <f>SUM(L5:BC5)</f>
        <v>73</v>
      </c>
      <c r="BE5" s="44">
        <f>BJ5</f>
        <v>7</v>
      </c>
      <c r="BF5" s="43">
        <f>BD5-BE5</f>
        <v>66</v>
      </c>
      <c r="BG5" s="44">
        <f>COUNTIF(L5:BC5,0)</f>
        <v>0</v>
      </c>
      <c r="BH5" s="44">
        <f>COUNTIF(L5:BC5,"&gt;=0")</f>
        <v>9</v>
      </c>
      <c r="BI5" s="45"/>
      <c r="BJ5" s="46">
        <f>SUMIF($BK$4:$CA$4,CONCATENATE("&lt;=",$E$3),BK5:CA5)</f>
        <v>7</v>
      </c>
      <c r="BK5" s="5">
        <f>IF(ISERR(SMALL(L5:BC5,1)),0,SMALL(L5:BC5,1))</f>
        <v>3</v>
      </c>
      <c r="BL5" s="5">
        <f>IF(ISERR(SMALL(L5:BC5,2)),0,SMALL(L5:BC5,2))</f>
        <v>4</v>
      </c>
      <c r="BM5" s="5">
        <f>IF(ISERR(SMALL(L5:BC5,3)),0,SMALL(L5:BC5,3))</f>
        <v>4</v>
      </c>
      <c r="BN5" s="5">
        <f>IF(ISERR(SMALL(L5:BC5,4)),0,SMALL(L5:BC5,4))</f>
        <v>9</v>
      </c>
      <c r="BO5" s="5">
        <f>IF(ISERR(SMALL(L5:BC5,5)),0,SMALL(L5:BC5,5))</f>
        <v>9</v>
      </c>
      <c r="BP5" s="5">
        <f>IF(ISERR(SMALL(L5:BC5,6)),0,SMALL(L5:BC5,6))</f>
        <v>9</v>
      </c>
      <c r="BQ5" s="5">
        <f>IF(ISERR(SMALL(L5:BC5,7)),0,SMALL(L5:BC5,7))</f>
        <v>11</v>
      </c>
      <c r="BR5" s="5">
        <f>IF(ISERR(SMALL(L5:BC5,8)),0,SMALL(L5:BC5,8))</f>
        <v>12</v>
      </c>
      <c r="BS5" s="47">
        <f>IF(ISERR(SMALL(L5:BC5,9)),0,SMALL(L5:BC5,9))</f>
        <v>12</v>
      </c>
      <c r="BT5" s="47">
        <f>IF(ISERR(SMALL(L5:BC5,10)),0,SMALL(L5:BC5,10))</f>
        <v>0</v>
      </c>
      <c r="BU5" s="47">
        <f>IF(ISERR(SMALL(L5:BC5,11)),0,SMALL(L5:BC5,11))</f>
        <v>0</v>
      </c>
      <c r="BV5" s="47">
        <f>IF(ISERR(SMALL(L5:BC5,12)),0,SMALL(L5:BC5,12))</f>
        <v>0</v>
      </c>
      <c r="BW5" s="47">
        <f>IF(ISERR(SMALL(L5:BC5,13)),0,SMALL(L5:BC5,13))</f>
        <v>0</v>
      </c>
      <c r="BX5" s="47">
        <f>IF(ISERR(SMALL(L5:BC5,14)),0,SMALL(L5:BC5,14))</f>
        <v>0</v>
      </c>
      <c r="BY5" s="47">
        <f>IF(ISERR(SMALL(L5:BC5,15)),0,SMALL(L5:BC5,15))</f>
        <v>0</v>
      </c>
      <c r="BZ5" s="47">
        <f>IF(ISERR(SMALL(L5:BC5,16)),0,SMALL(L5:BC5,16))</f>
        <v>0</v>
      </c>
      <c r="CA5" s="47">
        <f>IF(ISERR(SMALL(L5:BC5,17)),0,SMALL(L5:BC5,17))</f>
        <v>0</v>
      </c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</row>
    <row r="6" spans="1:92" ht="12.75">
      <c r="A6" s="21">
        <v>2</v>
      </c>
      <c r="B6" s="22" t="s">
        <v>79</v>
      </c>
      <c r="C6" s="23">
        <v>7</v>
      </c>
      <c r="D6" s="31">
        <f>BD6</f>
        <v>51</v>
      </c>
      <c r="E6" s="31">
        <f>BJ6</f>
        <v>0</v>
      </c>
      <c r="F6" s="40">
        <f>BF6</f>
        <v>51</v>
      </c>
      <c r="G6" s="31">
        <f>BH6</f>
        <v>9</v>
      </c>
      <c r="H6" s="31">
        <f>G6-I6</f>
        <v>6</v>
      </c>
      <c r="I6" s="31">
        <f>BG6</f>
        <v>3</v>
      </c>
      <c r="J6" s="38">
        <f>IF(ISERROR(F6/IF(I6&gt;$E$3,H6,H6-($E$3-I6))),0,F6/IF(I6&gt;$E$3,H6,H6-($E$3-I6)))</f>
        <v>8.5</v>
      </c>
      <c r="K6" s="38">
        <f>IF(COUNTIF(L6:BC6,"&gt;0")=0,0,SUM(L6:BC6)/COUNTIF(L6:BC6,"&gt;0"))</f>
        <v>8.5</v>
      </c>
      <c r="L6" s="33">
        <v>12</v>
      </c>
      <c r="M6" s="32">
        <v>9</v>
      </c>
      <c r="N6" s="32">
        <v>9</v>
      </c>
      <c r="O6" s="32">
        <v>0</v>
      </c>
      <c r="P6" s="32">
        <v>7</v>
      </c>
      <c r="Q6" s="32">
        <v>6</v>
      </c>
      <c r="R6" s="32">
        <v>8</v>
      </c>
      <c r="S6" s="32">
        <v>0</v>
      </c>
      <c r="T6" s="32">
        <v>0</v>
      </c>
      <c r="U6" s="32"/>
      <c r="V6" s="33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6"/>
      <c r="BB6" s="32"/>
      <c r="BC6" s="42"/>
      <c r="BD6" s="43">
        <f>SUM(L6:BC6)</f>
        <v>51</v>
      </c>
      <c r="BE6" s="44">
        <f>BJ6</f>
        <v>0</v>
      </c>
      <c r="BF6" s="43">
        <f>BD6-BE6</f>
        <v>51</v>
      </c>
      <c r="BG6" s="44">
        <f>COUNTIF(L6:BC6,0)</f>
        <v>3</v>
      </c>
      <c r="BH6" s="44">
        <f>COUNTIF(L6:BC6,"&gt;=0")</f>
        <v>9</v>
      </c>
      <c r="BI6" s="45"/>
      <c r="BJ6" s="46">
        <f>SUMIF($BK$4:$CA$4,CONCATENATE("&lt;=",$E$3),BK6:CA6)</f>
        <v>0</v>
      </c>
      <c r="BK6" s="5">
        <f>IF(ISERR(SMALL(L6:BC6,1)),0,SMALL(L6:BC6,1))</f>
        <v>0</v>
      </c>
      <c r="BL6" s="5">
        <f>IF(ISERR(SMALL(L6:BC6,2)),0,SMALL(L6:BC6,2))</f>
        <v>0</v>
      </c>
      <c r="BM6" s="5">
        <f>IF(ISERR(SMALL(L6:BC6,3)),0,SMALL(L6:BC6,3))</f>
        <v>0</v>
      </c>
      <c r="BN6" s="5">
        <f>IF(ISERR(SMALL(L6:BC6,4)),0,SMALL(L6:BC6,4))</f>
        <v>6</v>
      </c>
      <c r="BO6" s="5">
        <f>IF(ISERR(SMALL(L6:BC6,5)),0,SMALL(L6:BC6,5))</f>
        <v>7</v>
      </c>
      <c r="BP6" s="5">
        <f>IF(ISERR(SMALL(L6:BC6,6)),0,SMALL(L6:BC6,6))</f>
        <v>8</v>
      </c>
      <c r="BQ6" s="5">
        <f>IF(ISERR(SMALL(L6:BC6,7)),0,SMALL(L6:BC6,7))</f>
        <v>9</v>
      </c>
      <c r="BR6" s="5">
        <f>IF(ISERR(SMALL(L6:BC6,8)),0,SMALL(L6:BC6,8))</f>
        <v>9</v>
      </c>
      <c r="BS6" s="47">
        <f>IF(ISERR(SMALL(L6:BC6,9)),0,SMALL(L6:BC6,9))</f>
        <v>12</v>
      </c>
      <c r="BT6" s="47">
        <f>IF(ISERR(SMALL(L6:BC6,10)),0,SMALL(L6:BC6,10))</f>
        <v>0</v>
      </c>
      <c r="BU6" s="47">
        <f>IF(ISERR(SMALL(L6:BC6,11)),0,SMALL(L6:BC6,11))</f>
        <v>0</v>
      </c>
      <c r="BV6" s="47">
        <f>IF(ISERR(SMALL(L6:BC6,12)),0,SMALL(L6:BC6,12))</f>
        <v>0</v>
      </c>
      <c r="BW6" s="47">
        <f>IF(ISERR(SMALL(L6:BC6,13)),0,SMALL(L6:BC6,13))</f>
        <v>0</v>
      </c>
      <c r="BX6" s="47">
        <f>IF(ISERR(SMALL(L6:BC6,14)),0,SMALL(L6:BC6,14))</f>
        <v>0</v>
      </c>
      <c r="BY6" s="47">
        <f>IF(ISERR(SMALL(L6:BC6,15)),0,SMALL(L6:BC6,15))</f>
        <v>0</v>
      </c>
      <c r="BZ6" s="47">
        <f>IF(ISERR(SMALL(L6:BC6,16)),0,SMALL(L6:BC6,16))</f>
        <v>0</v>
      </c>
      <c r="CA6" s="47">
        <f>IF(ISERR(SMALL(L6:BC6,17)),0,SMALL(L6:BC6,17))</f>
        <v>0</v>
      </c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</row>
    <row r="7" spans="1:92" ht="12.75">
      <c r="A7" s="21">
        <v>3</v>
      </c>
      <c r="B7" s="22" t="s">
        <v>24</v>
      </c>
      <c r="C7" s="23">
        <v>21</v>
      </c>
      <c r="D7" s="31">
        <f>BD7</f>
        <v>51</v>
      </c>
      <c r="E7" s="31">
        <f>BJ7</f>
        <v>2</v>
      </c>
      <c r="F7" s="40">
        <f>BF7</f>
        <v>49</v>
      </c>
      <c r="G7" s="31">
        <f>BH7</f>
        <v>9</v>
      </c>
      <c r="H7" s="31">
        <f>G7-I7</f>
        <v>8</v>
      </c>
      <c r="I7" s="31">
        <f>BG7</f>
        <v>1</v>
      </c>
      <c r="J7" s="38">
        <f>IF(ISERROR(F7/IF(I7&gt;$E$3,H7,H7-($E$3-I7))),0,F7/IF(I7&gt;$E$3,H7,H7-($E$3-I7)))</f>
        <v>7</v>
      </c>
      <c r="K7" s="38">
        <f>IF(COUNTIF(L7:BC7,"&gt;0")=0,0,SUM(L7:BC7)/COUNTIF(L7:BC7,"&gt;0"))</f>
        <v>6.375</v>
      </c>
      <c r="L7" s="33">
        <v>6</v>
      </c>
      <c r="M7" s="32">
        <v>6</v>
      </c>
      <c r="N7" s="32">
        <v>6</v>
      </c>
      <c r="O7" s="32">
        <v>9</v>
      </c>
      <c r="P7" s="32">
        <v>13</v>
      </c>
      <c r="Q7" s="32">
        <v>4</v>
      </c>
      <c r="R7" s="33">
        <v>5</v>
      </c>
      <c r="S7" s="32">
        <v>2</v>
      </c>
      <c r="T7" s="33">
        <v>0</v>
      </c>
      <c r="U7" s="32"/>
      <c r="V7" s="33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6"/>
      <c r="BB7" s="32"/>
      <c r="BC7" s="42"/>
      <c r="BD7" s="43">
        <f>SUM(L7:BC7)</f>
        <v>51</v>
      </c>
      <c r="BE7" s="44">
        <f>BJ7</f>
        <v>2</v>
      </c>
      <c r="BF7" s="43">
        <f>BD7-BE7</f>
        <v>49</v>
      </c>
      <c r="BG7" s="44">
        <f>COUNTIF(L7:BC7,0)</f>
        <v>1</v>
      </c>
      <c r="BH7" s="44">
        <f>COUNTIF(L7:BC7,"&gt;=0")</f>
        <v>9</v>
      </c>
      <c r="BI7" s="45"/>
      <c r="BJ7" s="46">
        <f>SUMIF($BK$4:$CA$4,CONCATENATE("&lt;=",$E$3),BK7:CA7)</f>
        <v>2</v>
      </c>
      <c r="BK7" s="5">
        <f>IF(ISERR(SMALL(L7:BC7,1)),0,SMALL(L7:BC7,1))</f>
        <v>0</v>
      </c>
      <c r="BL7" s="5">
        <f>IF(ISERR(SMALL(L7:BC7,2)),0,SMALL(L7:BC7,2))</f>
        <v>2</v>
      </c>
      <c r="BM7" s="5">
        <f>IF(ISERR(SMALL(L7:BC7,3)),0,SMALL(L7:BC7,3))</f>
        <v>4</v>
      </c>
      <c r="BN7" s="5">
        <f>IF(ISERR(SMALL(L7:BC7,4)),0,SMALL(L7:BC7,4))</f>
        <v>5</v>
      </c>
      <c r="BO7" s="5">
        <f>IF(ISERR(SMALL(L7:BC7,5)),0,SMALL(L7:BC7,5))</f>
        <v>6</v>
      </c>
      <c r="BP7" s="5">
        <f>IF(ISERR(SMALL(L7:BC7,6)),0,SMALL(L7:BC7,6))</f>
        <v>6</v>
      </c>
      <c r="BQ7" s="5">
        <f>IF(ISERR(SMALL(L7:BC7,7)),0,SMALL(L7:BC7,7))</f>
        <v>6</v>
      </c>
      <c r="BR7" s="5">
        <f>IF(ISERR(SMALL(L7:BC7,8)),0,SMALL(L7:BC7,8))</f>
        <v>9</v>
      </c>
      <c r="BS7" s="47">
        <f>IF(ISERR(SMALL(L7:BC7,9)),0,SMALL(L7:BC7,9))</f>
        <v>13</v>
      </c>
      <c r="BT7" s="47">
        <f>IF(ISERR(SMALL(L7:BC7,10)),0,SMALL(L7:BC7,10))</f>
        <v>0</v>
      </c>
      <c r="BU7" s="47">
        <f>IF(ISERR(SMALL(L7:BC7,11)),0,SMALL(L7:BC7,11))</f>
        <v>0</v>
      </c>
      <c r="BV7" s="47">
        <f>IF(ISERR(SMALL(L7:BC7,12)),0,SMALL(L7:BC7,12))</f>
        <v>0</v>
      </c>
      <c r="BW7" s="47">
        <f>IF(ISERR(SMALL(L7:BC7,13)),0,SMALL(L7:BC7,13))</f>
        <v>0</v>
      </c>
      <c r="BX7" s="47">
        <f>IF(ISERR(SMALL(L7:BC7,14)),0,SMALL(L7:BC7,14))</f>
        <v>0</v>
      </c>
      <c r="BY7" s="47">
        <f>IF(ISERR(SMALL(L7:BC7,15)),0,SMALL(L7:BC7,15))</f>
        <v>0</v>
      </c>
      <c r="BZ7" s="47">
        <f>IF(ISERR(SMALL(L7:BC7,16)),0,SMALL(L7:BC7,16))</f>
        <v>0</v>
      </c>
      <c r="CA7" s="47">
        <f>IF(ISERR(SMALL(L7:BC7,17)),0,SMALL(L7:BC7,17))</f>
        <v>0</v>
      </c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</row>
    <row r="8" spans="1:92" ht="12.75">
      <c r="A8" s="21">
        <v>4</v>
      </c>
      <c r="B8" s="22" t="s">
        <v>85</v>
      </c>
      <c r="C8" s="23">
        <v>4</v>
      </c>
      <c r="D8" s="31">
        <f>BD8</f>
        <v>45</v>
      </c>
      <c r="E8" s="31">
        <f>BJ8</f>
        <v>0</v>
      </c>
      <c r="F8" s="40">
        <f>BF8</f>
        <v>45</v>
      </c>
      <c r="G8" s="31">
        <f>BH8</f>
        <v>9</v>
      </c>
      <c r="H8" s="31">
        <f>G8-I8</f>
        <v>7</v>
      </c>
      <c r="I8" s="31">
        <f>BG8</f>
        <v>2</v>
      </c>
      <c r="J8" s="38">
        <f>IF(ISERROR(F8/IF(I8&gt;$E$3,H8,H8-($E$3-I8))),0,F8/IF(I8&gt;$E$3,H8,H8-($E$3-I8)))</f>
        <v>6.428571428571429</v>
      </c>
      <c r="K8" s="38">
        <f>IF(COUNTIF(L8:BC8,"&gt;0")=0,0,SUM(L8:BC8)/COUNTIF(L8:BC8,"&gt;0"))</f>
        <v>6.428571428571429</v>
      </c>
      <c r="L8" s="33">
        <v>9</v>
      </c>
      <c r="M8" s="32">
        <v>12</v>
      </c>
      <c r="N8" s="32">
        <v>4</v>
      </c>
      <c r="O8" s="32">
        <v>4</v>
      </c>
      <c r="P8" s="32">
        <v>3</v>
      </c>
      <c r="Q8" s="32">
        <v>9</v>
      </c>
      <c r="R8" s="33">
        <v>0</v>
      </c>
      <c r="S8" s="32">
        <v>0</v>
      </c>
      <c r="T8" s="32">
        <v>4</v>
      </c>
      <c r="U8" s="32"/>
      <c r="V8" s="33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6"/>
      <c r="BB8" s="36"/>
      <c r="BC8" s="42"/>
      <c r="BD8" s="43">
        <f>SUM(L8:BC8)</f>
        <v>45</v>
      </c>
      <c r="BE8" s="44">
        <f>BJ8</f>
        <v>0</v>
      </c>
      <c r="BF8" s="43">
        <f>BD8-BE8</f>
        <v>45</v>
      </c>
      <c r="BG8" s="44">
        <f>COUNTIF(L8:BC8,0)</f>
        <v>2</v>
      </c>
      <c r="BH8" s="44">
        <f>COUNTIF(L8:BC8,"&gt;=0")</f>
        <v>9</v>
      </c>
      <c r="BI8" s="45"/>
      <c r="BJ8" s="46">
        <f>SUMIF($BK$4:$CA$4,CONCATENATE("&lt;=",$E$3),BK8:CA8)</f>
        <v>0</v>
      </c>
      <c r="BK8" s="5">
        <f>IF(ISERR(SMALL(L8:BC8,1)),0,SMALL(L8:BC8,1))</f>
        <v>0</v>
      </c>
      <c r="BL8" s="5">
        <f>IF(ISERR(SMALL(L8:BC8,2)),0,SMALL(L8:BC8,2))</f>
        <v>0</v>
      </c>
      <c r="BM8" s="5">
        <f>IF(ISERR(SMALL(L8:BC8,3)),0,SMALL(L8:BC8,3))</f>
        <v>3</v>
      </c>
      <c r="BN8" s="5">
        <f>IF(ISERR(SMALL(L8:BC8,4)),0,SMALL(L8:BC8,4))</f>
        <v>4</v>
      </c>
      <c r="BO8" s="5">
        <f>IF(ISERR(SMALL(L8:BC8,5)),0,SMALL(L8:BC8,5))</f>
        <v>4</v>
      </c>
      <c r="BP8" s="5">
        <f>IF(ISERR(SMALL(L8:BC8,6)),0,SMALL(L8:BC8,6))</f>
        <v>4</v>
      </c>
      <c r="BQ8" s="5">
        <f>IF(ISERR(SMALL(L8:BC8,7)),0,SMALL(L8:BC8,7))</f>
        <v>9</v>
      </c>
      <c r="BR8" s="5">
        <f>IF(ISERR(SMALL(L8:BC8,8)),0,SMALL(L8:BC8,8))</f>
        <v>9</v>
      </c>
      <c r="BS8" s="47">
        <f>IF(ISERR(SMALL(L8:BC8,9)),0,SMALL(L8:BC8,9))</f>
        <v>12</v>
      </c>
      <c r="BT8" s="47">
        <f>IF(ISERR(SMALL(L8:BC8,10)),0,SMALL(L8:BC8,10))</f>
        <v>0</v>
      </c>
      <c r="BU8" s="47">
        <f>IF(ISERR(SMALL(L8:BC8,11)),0,SMALL(L8:BC8,11))</f>
        <v>0</v>
      </c>
      <c r="BV8" s="47">
        <f>IF(ISERR(SMALL(L8:BC8,12)),0,SMALL(L8:BC8,12))</f>
        <v>0</v>
      </c>
      <c r="BW8" s="47">
        <f>IF(ISERR(SMALL(L8:BC8,13)),0,SMALL(L8:BC8,13))</f>
        <v>0</v>
      </c>
      <c r="BX8" s="47">
        <f>IF(ISERR(SMALL(L8:BC8,14)),0,SMALL(L8:BC8,14))</f>
        <v>0</v>
      </c>
      <c r="BY8" s="47">
        <f>IF(ISERR(SMALL(L8:BC8,15)),0,SMALL(L8:BC8,15))</f>
        <v>0</v>
      </c>
      <c r="BZ8" s="47">
        <f>IF(ISERR(SMALL(L8:BC8,16)),0,SMALL(L8:BC8,16))</f>
        <v>0</v>
      </c>
      <c r="CA8" s="47">
        <f>IF(ISERR(SMALL(L8:BC8,17)),0,SMALL(L8:BC8,17))</f>
        <v>0</v>
      </c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</row>
    <row r="9" spans="1:92" ht="12.75">
      <c r="A9" s="21">
        <v>5</v>
      </c>
      <c r="B9" s="22" t="s">
        <v>21</v>
      </c>
      <c r="C9" s="23">
        <v>5</v>
      </c>
      <c r="D9" s="31">
        <f>BD9</f>
        <v>40</v>
      </c>
      <c r="E9" s="31">
        <f>BJ9</f>
        <v>0</v>
      </c>
      <c r="F9" s="40">
        <f>BF9</f>
        <v>40</v>
      </c>
      <c r="G9" s="31">
        <f>BH9</f>
        <v>9</v>
      </c>
      <c r="H9" s="31">
        <f>G9-I9</f>
        <v>6</v>
      </c>
      <c r="I9" s="31">
        <f>BG9</f>
        <v>3</v>
      </c>
      <c r="J9" s="38">
        <f>IF(ISERROR(F9/IF(I9&gt;$E$3,H9,H9-($E$3-I9))),0,F9/IF(I9&gt;$E$3,H9,H9-($E$3-I9)))</f>
        <v>6.666666666666667</v>
      </c>
      <c r="K9" s="38">
        <f>IF(COUNTIF(L9:BC9,"&gt;0")=0,0,SUM(L9:BC9)/COUNTIF(L9:BC9,"&gt;0"))</f>
        <v>6.666666666666667</v>
      </c>
      <c r="L9" s="32">
        <v>2</v>
      </c>
      <c r="M9" s="32">
        <v>1</v>
      </c>
      <c r="N9" s="32">
        <v>12</v>
      </c>
      <c r="O9" s="32">
        <v>0</v>
      </c>
      <c r="P9" s="32">
        <v>7</v>
      </c>
      <c r="Q9" s="32">
        <v>0</v>
      </c>
      <c r="R9" s="32">
        <v>8</v>
      </c>
      <c r="S9" s="32">
        <v>0</v>
      </c>
      <c r="T9" s="32">
        <v>10</v>
      </c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6"/>
      <c r="BC9" s="42"/>
      <c r="BD9" s="43">
        <f>SUM(L9:BC9)</f>
        <v>40</v>
      </c>
      <c r="BE9" s="44">
        <f>BJ9</f>
        <v>0</v>
      </c>
      <c r="BF9" s="43">
        <f>BD9-BE9</f>
        <v>40</v>
      </c>
      <c r="BG9" s="44">
        <f>COUNTIF(L9:BC9,0)</f>
        <v>3</v>
      </c>
      <c r="BH9" s="44">
        <f>COUNTIF(L9:BC9,"&gt;=0")</f>
        <v>9</v>
      </c>
      <c r="BI9" s="45"/>
      <c r="BJ9" s="46">
        <f>SUMIF($BK$4:$CA$4,CONCATENATE("&lt;=",$E$3),BK9:CA9)</f>
        <v>0</v>
      </c>
      <c r="BK9" s="5">
        <f>IF(ISERR(SMALL(L9:BC9,1)),0,SMALL(L9:BC9,1))</f>
        <v>0</v>
      </c>
      <c r="BL9" s="5">
        <f>IF(ISERR(SMALL(L9:BC9,2)),0,SMALL(L9:BC9,2))</f>
        <v>0</v>
      </c>
      <c r="BM9" s="5">
        <f>IF(ISERR(SMALL(L9:BC9,3)),0,SMALL(L9:BC9,3))</f>
        <v>0</v>
      </c>
      <c r="BN9" s="5">
        <f>IF(ISERR(SMALL(L9:BC9,4)),0,SMALL(L9:BC9,4))</f>
        <v>1</v>
      </c>
      <c r="BO9" s="5">
        <f>IF(ISERR(SMALL(L9:BC9,5)),0,SMALL(L9:BC9,5))</f>
        <v>2</v>
      </c>
      <c r="BP9" s="5">
        <f>IF(ISERR(SMALL(L9:BC9,6)),0,SMALL(L9:BC9,6))</f>
        <v>7</v>
      </c>
      <c r="BQ9" s="5">
        <f>IF(ISERR(SMALL(L9:BC9,7)),0,SMALL(L9:BC9,7))</f>
        <v>8</v>
      </c>
      <c r="BR9" s="5">
        <f>IF(ISERR(SMALL(L9:BC9,8)),0,SMALL(L9:BC9,8))</f>
        <v>10</v>
      </c>
      <c r="BS9" s="47">
        <f>IF(ISERR(SMALL(L9:BC9,9)),0,SMALL(L9:BC9,9))</f>
        <v>12</v>
      </c>
      <c r="BT9" s="47">
        <f>IF(ISERR(SMALL(L9:BC9,10)),0,SMALL(L9:BC9,10))</f>
        <v>0</v>
      </c>
      <c r="BU9" s="47">
        <f>IF(ISERR(SMALL(L9:BC9,11)),0,SMALL(L9:BC9,11))</f>
        <v>0</v>
      </c>
      <c r="BV9" s="47">
        <f>IF(ISERR(SMALL(L9:BC9,12)),0,SMALL(L9:BC9,12))</f>
        <v>0</v>
      </c>
      <c r="BW9" s="47">
        <f>IF(ISERR(SMALL(L9:BC9,13)),0,SMALL(L9:BC9,13))</f>
        <v>0</v>
      </c>
      <c r="BX9" s="47">
        <f>IF(ISERR(SMALL(L9:BC9,14)),0,SMALL(L9:BC9,14))</f>
        <v>0</v>
      </c>
      <c r="BY9" s="47">
        <f>IF(ISERR(SMALL(L9:BC9,15)),0,SMALL(L9:BC9,15))</f>
        <v>0</v>
      </c>
      <c r="BZ9" s="47">
        <f>IF(ISERR(SMALL(L9:BC9,16)),0,SMALL(L9:BC9,16))</f>
        <v>0</v>
      </c>
      <c r="CA9" s="47">
        <f>IF(ISERR(SMALL(L9:BC9,17)),0,SMALL(L9:BC9,17))</f>
        <v>0</v>
      </c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</row>
    <row r="10" spans="1:92" ht="12.75">
      <c r="A10" s="21">
        <v>6</v>
      </c>
      <c r="B10" s="22" t="s">
        <v>26</v>
      </c>
      <c r="C10" s="23">
        <v>4</v>
      </c>
      <c r="D10" s="31">
        <f>BD10</f>
        <v>38</v>
      </c>
      <c r="E10" s="31">
        <f>BJ10</f>
        <v>0</v>
      </c>
      <c r="F10" s="40">
        <f>BF10</f>
        <v>38</v>
      </c>
      <c r="G10" s="31">
        <f>BH10</f>
        <v>9</v>
      </c>
      <c r="H10" s="31">
        <f>G10-I10</f>
        <v>5</v>
      </c>
      <c r="I10" s="31">
        <f>BG10</f>
        <v>4</v>
      </c>
      <c r="J10" s="38">
        <f>IF(ISERROR(F10/IF(I10&gt;$E$3,H10,H10-($E$3-I10))),0,F10/IF(I10&gt;$E$3,H10,H10-($E$3-I10)))</f>
        <v>7.6</v>
      </c>
      <c r="K10" s="38">
        <f>IF(COUNTIF(L10:BC10,"&gt;0")=0,0,SUM(L10:BC10)/COUNTIF(L10:BC10,"&gt;0"))</f>
        <v>7.6</v>
      </c>
      <c r="L10" s="33">
        <v>6</v>
      </c>
      <c r="M10" s="32">
        <v>6</v>
      </c>
      <c r="N10" s="32">
        <v>0</v>
      </c>
      <c r="O10" s="32">
        <v>9</v>
      </c>
      <c r="P10" s="32">
        <v>13</v>
      </c>
      <c r="Q10" s="32">
        <v>4</v>
      </c>
      <c r="R10" s="32">
        <v>0</v>
      </c>
      <c r="S10" s="32">
        <v>0</v>
      </c>
      <c r="T10" s="32">
        <v>0</v>
      </c>
      <c r="U10" s="32"/>
      <c r="V10" s="33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6"/>
      <c r="BB10" s="36"/>
      <c r="BC10" s="42"/>
      <c r="BD10" s="43">
        <f>SUM(L10:BC10)</f>
        <v>38</v>
      </c>
      <c r="BE10" s="44">
        <f>BJ10</f>
        <v>0</v>
      </c>
      <c r="BF10" s="43">
        <f>BD10-BE10</f>
        <v>38</v>
      </c>
      <c r="BG10" s="44">
        <f>COUNTIF(L10:BC10,0)</f>
        <v>4</v>
      </c>
      <c r="BH10" s="44">
        <f>COUNTIF(L10:BC10,"&gt;=0")</f>
        <v>9</v>
      </c>
      <c r="BI10" s="45"/>
      <c r="BJ10" s="46">
        <f>SUMIF($BK$4:$CA$4,CONCATENATE("&lt;=",$E$3),BK10:CA10)</f>
        <v>0</v>
      </c>
      <c r="BK10" s="5">
        <f>IF(ISERR(SMALL(L10:BC10,1)),0,SMALL(L10:BC10,1))</f>
        <v>0</v>
      </c>
      <c r="BL10" s="5">
        <f>IF(ISERR(SMALL(L10:BC10,2)),0,SMALL(L10:BC10,2))</f>
        <v>0</v>
      </c>
      <c r="BM10" s="5">
        <f>IF(ISERR(SMALL(L10:BC10,3)),0,SMALL(L10:BC10,3))</f>
        <v>0</v>
      </c>
      <c r="BN10" s="5">
        <f>IF(ISERR(SMALL(L10:BC10,4)),0,SMALL(L10:BC10,4))</f>
        <v>0</v>
      </c>
      <c r="BO10" s="5">
        <f>IF(ISERR(SMALL(L10:BC10,5)),0,SMALL(L10:BC10,5))</f>
        <v>4</v>
      </c>
      <c r="BP10" s="5">
        <f>IF(ISERR(SMALL(L10:BC10,6)),0,SMALL(L10:BC10,6))</f>
        <v>6</v>
      </c>
      <c r="BQ10" s="5">
        <f>IF(ISERR(SMALL(L10:BC10,7)),0,SMALL(L10:BC10,7))</f>
        <v>6</v>
      </c>
      <c r="BR10" s="5">
        <f>IF(ISERR(SMALL(L10:BC10,8)),0,SMALL(L10:BC10,8))</f>
        <v>9</v>
      </c>
      <c r="BS10" s="47">
        <f>IF(ISERR(SMALL(L10:BC10,9)),0,SMALL(L10:BC10,9))</f>
        <v>13</v>
      </c>
      <c r="BT10" s="47">
        <f>IF(ISERR(SMALL(L10:BC10,10)),0,SMALL(L10:BC10,10))</f>
        <v>0</v>
      </c>
      <c r="BU10" s="47">
        <f>IF(ISERR(SMALL(L10:BC10,11)),0,SMALL(L10:BC10,11))</f>
        <v>0</v>
      </c>
      <c r="BV10" s="47">
        <f>IF(ISERR(SMALL(L10:BC10,12)),0,SMALL(L10:BC10,12))</f>
        <v>0</v>
      </c>
      <c r="BW10" s="47">
        <f>IF(ISERR(SMALL(L10:BC10,13)),0,SMALL(L10:BC10,13))</f>
        <v>0</v>
      </c>
      <c r="BX10" s="47">
        <f>IF(ISERR(SMALL(L10:BC10,14)),0,SMALL(L10:BC10,14))</f>
        <v>0</v>
      </c>
      <c r="BY10" s="47">
        <f>IF(ISERR(SMALL(L10:BC10,15)),0,SMALL(L10:BC10,15))</f>
        <v>0</v>
      </c>
      <c r="BZ10" s="47">
        <f>IF(ISERR(SMALL(L10:BC10,16)),0,SMALL(L10:BC10,16))</f>
        <v>0</v>
      </c>
      <c r="CA10" s="47">
        <f>IF(ISERR(SMALL(L10:BC10,17)),0,SMALL(L10:BC10,17))</f>
        <v>0</v>
      </c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</row>
    <row r="11" spans="1:92" ht="12.75">
      <c r="A11" s="21">
        <v>7</v>
      </c>
      <c r="B11" s="24" t="s">
        <v>102</v>
      </c>
      <c r="C11" s="25">
        <v>12</v>
      </c>
      <c r="D11" s="31">
        <f>BD11</f>
        <v>32</v>
      </c>
      <c r="E11" s="31">
        <f>BJ11</f>
        <v>0</v>
      </c>
      <c r="F11" s="40">
        <f>BF11</f>
        <v>32</v>
      </c>
      <c r="G11" s="31">
        <f>BH11</f>
        <v>9</v>
      </c>
      <c r="H11" s="31">
        <f>G11-I11</f>
        <v>3</v>
      </c>
      <c r="I11" s="31">
        <f>BG11</f>
        <v>6</v>
      </c>
      <c r="J11" s="38">
        <f>IF(ISERROR(F11/IF(I11&gt;$E$3,H11,H11-($E$3-I11))),0,F11/IF(I11&gt;$E$3,H11,H11-($E$3-I11)))</f>
        <v>10.666666666666666</v>
      </c>
      <c r="K11" s="38">
        <f>IF(COUNTIF(L11:BC11,"&gt;0")=0,0,SUM(L11:BC11)/COUNTIF(L11:BC11,"&gt;0"))</f>
        <v>10.666666666666666</v>
      </c>
      <c r="L11" s="33">
        <v>0</v>
      </c>
      <c r="M11" s="32">
        <v>0</v>
      </c>
      <c r="N11" s="32">
        <v>0</v>
      </c>
      <c r="O11" s="32">
        <v>12</v>
      </c>
      <c r="P11" s="32">
        <v>0</v>
      </c>
      <c r="Q11" s="32">
        <v>0</v>
      </c>
      <c r="R11" s="33">
        <v>11</v>
      </c>
      <c r="S11" s="32">
        <v>9</v>
      </c>
      <c r="T11" s="32">
        <v>0</v>
      </c>
      <c r="U11" s="32"/>
      <c r="V11" s="33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6"/>
      <c r="BB11" s="36"/>
      <c r="BC11" s="42"/>
      <c r="BD11" s="43">
        <f>SUM(L11:BC11)</f>
        <v>32</v>
      </c>
      <c r="BE11" s="44">
        <f>BJ11</f>
        <v>0</v>
      </c>
      <c r="BF11" s="43">
        <f>BD11-BE11</f>
        <v>32</v>
      </c>
      <c r="BG11" s="44">
        <f>COUNTIF(L11:BC11,0)</f>
        <v>6</v>
      </c>
      <c r="BH11" s="44">
        <f>COUNTIF(L11:BC11,"&gt;=0")</f>
        <v>9</v>
      </c>
      <c r="BI11" s="45"/>
      <c r="BJ11" s="46">
        <f>SUMIF($BK$4:$CA$4,CONCATENATE("&lt;=",$E$3),BK11:CA11)</f>
        <v>0</v>
      </c>
      <c r="BK11" s="5">
        <f>IF(ISERR(SMALL(L11:BC11,1)),0,SMALL(L11:BC11,1))</f>
        <v>0</v>
      </c>
      <c r="BL11" s="5">
        <f>IF(ISERR(SMALL(L11:BC11,2)),0,SMALL(L11:BC11,2))</f>
        <v>0</v>
      </c>
      <c r="BM11" s="5">
        <f>IF(ISERR(SMALL(L11:BC11,3)),0,SMALL(L11:BC11,3))</f>
        <v>0</v>
      </c>
      <c r="BN11" s="5">
        <f>IF(ISERR(SMALL(L11:BC11,4)),0,SMALL(L11:BC11,4))</f>
        <v>0</v>
      </c>
      <c r="BO11" s="5">
        <f>IF(ISERR(SMALL(L11:BC11,5)),0,SMALL(L11:BC11,5))</f>
        <v>0</v>
      </c>
      <c r="BP11" s="5">
        <f>IF(ISERR(SMALL(L11:BC11,6)),0,SMALL(L11:BC11,6))</f>
        <v>0</v>
      </c>
      <c r="BQ11" s="5">
        <f>IF(ISERR(SMALL(L11:BC11,7)),0,SMALL(L11:BC11,7))</f>
        <v>9</v>
      </c>
      <c r="BR11" s="5">
        <f>IF(ISERR(SMALL(L11:BC11,8)),0,SMALL(L11:BC11,8))</f>
        <v>11</v>
      </c>
      <c r="BS11" s="47">
        <f>IF(ISERR(SMALL(L11:BC11,9)),0,SMALL(L11:BC11,9))</f>
        <v>12</v>
      </c>
      <c r="BT11" s="47">
        <f>IF(ISERR(SMALL(L11:BC11,10)),0,SMALL(L11:BC11,10))</f>
        <v>0</v>
      </c>
      <c r="BU11" s="47">
        <f>IF(ISERR(SMALL(L11:BC11,11)),0,SMALL(L11:BC11,11))</f>
        <v>0</v>
      </c>
      <c r="BV11" s="47">
        <f>IF(ISERR(SMALL(L11:BC11,12)),0,SMALL(L11:BC11,12))</f>
        <v>0</v>
      </c>
      <c r="BW11" s="47">
        <f>IF(ISERR(SMALL(L11:BC11,13)),0,SMALL(L11:BC11,13))</f>
        <v>0</v>
      </c>
      <c r="BX11" s="47">
        <f>IF(ISERR(SMALL(L11:BC11,14)),0,SMALL(L11:BC11,14))</f>
        <v>0</v>
      </c>
      <c r="BY11" s="47">
        <f>IF(ISERR(SMALL(L11:BC11,15)),0,SMALL(L11:BC11,15))</f>
        <v>0</v>
      </c>
      <c r="BZ11" s="47">
        <f>IF(ISERR(SMALL(L11:BC11,16)),0,SMALL(L11:BC11,16))</f>
        <v>0</v>
      </c>
      <c r="CA11" s="47">
        <f>IF(ISERR(SMALL(L11:BC11,17)),0,SMALL(L11:BC11,17))</f>
        <v>0</v>
      </c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</row>
    <row r="12" spans="1:92" ht="12.75">
      <c r="A12" s="21">
        <v>8</v>
      </c>
      <c r="B12" s="22" t="s">
        <v>19</v>
      </c>
      <c r="C12" s="23">
        <v>12</v>
      </c>
      <c r="D12" s="31">
        <f>BD12</f>
        <v>31</v>
      </c>
      <c r="E12" s="31">
        <f>BJ12</f>
        <v>0</v>
      </c>
      <c r="F12" s="40">
        <f>BF12</f>
        <v>31</v>
      </c>
      <c r="G12" s="31">
        <f>BH12</f>
        <v>9</v>
      </c>
      <c r="H12" s="31">
        <f>G12-I12</f>
        <v>3</v>
      </c>
      <c r="I12" s="31">
        <f>BG12</f>
        <v>6</v>
      </c>
      <c r="J12" s="38">
        <f>IF(ISERROR(F12/IF(I12&gt;$E$3,H12,H12-($E$3-I12))),0,F12/IF(I12&gt;$E$3,H12,H12-($E$3-I12)))</f>
        <v>10.333333333333334</v>
      </c>
      <c r="K12" s="38">
        <f>IF(COUNTIF(L12:BC12,"&gt;0")=0,0,SUM(L12:BC12)/COUNTIF(L12:BC12,"&gt;0"))</f>
        <v>10.333333333333334</v>
      </c>
      <c r="L12" s="32">
        <v>0</v>
      </c>
      <c r="M12" s="32">
        <v>0</v>
      </c>
      <c r="N12" s="32">
        <v>12</v>
      </c>
      <c r="O12" s="32">
        <v>0</v>
      </c>
      <c r="P12" s="32">
        <v>0</v>
      </c>
      <c r="Q12" s="32">
        <v>12</v>
      </c>
      <c r="R12" s="32">
        <v>0</v>
      </c>
      <c r="S12" s="32">
        <v>0</v>
      </c>
      <c r="T12" s="32">
        <v>7</v>
      </c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42"/>
      <c r="BD12" s="43">
        <f>SUM(L12:BC12)</f>
        <v>31</v>
      </c>
      <c r="BE12" s="44">
        <f>BJ12</f>
        <v>0</v>
      </c>
      <c r="BF12" s="43">
        <f>BD12-BE12</f>
        <v>31</v>
      </c>
      <c r="BG12" s="44">
        <f>COUNTIF(L12:BC12,0)</f>
        <v>6</v>
      </c>
      <c r="BH12" s="44">
        <f>COUNTIF(L12:BC12,"&gt;=0")</f>
        <v>9</v>
      </c>
      <c r="BI12" s="45"/>
      <c r="BJ12" s="46">
        <f>SUMIF($BK$4:$CA$4,CONCATENATE("&lt;=",$E$3),BK12:CA12)</f>
        <v>0</v>
      </c>
      <c r="BK12" s="5">
        <f>IF(ISERR(SMALL(L12:BC12,1)),0,SMALL(L12:BC12,1))</f>
        <v>0</v>
      </c>
      <c r="BL12" s="5">
        <f>IF(ISERR(SMALL(L12:BC12,2)),0,SMALL(L12:BC12,2))</f>
        <v>0</v>
      </c>
      <c r="BM12" s="5">
        <f>IF(ISERR(SMALL(L12:BC12,3)),0,SMALL(L12:BC12,3))</f>
        <v>0</v>
      </c>
      <c r="BN12" s="5">
        <f>IF(ISERR(SMALL(L12:BC12,4)),0,SMALL(L12:BC12,4))</f>
        <v>0</v>
      </c>
      <c r="BO12" s="5">
        <f>IF(ISERR(SMALL(L12:BC12,5)),0,SMALL(L12:BC12,5))</f>
        <v>0</v>
      </c>
      <c r="BP12" s="5">
        <f>IF(ISERR(SMALL(L12:BC12,6)),0,SMALL(L12:BC12,6))</f>
        <v>0</v>
      </c>
      <c r="BQ12" s="5">
        <f>IF(ISERR(SMALL(L12:BC12,7)),0,SMALL(L12:BC12,7))</f>
        <v>7</v>
      </c>
      <c r="BR12" s="5">
        <f>IF(ISERR(SMALL(L12:BC12,8)),0,SMALL(L12:BC12,8))</f>
        <v>12</v>
      </c>
      <c r="BS12" s="47">
        <f>IF(ISERR(SMALL(L12:BC12,9)),0,SMALL(L12:BC12,9))</f>
        <v>12</v>
      </c>
      <c r="BT12" s="47">
        <f>IF(ISERR(SMALL(L12:BC12,10)),0,SMALL(L12:BC12,10))</f>
        <v>0</v>
      </c>
      <c r="BU12" s="47">
        <f>IF(ISERR(SMALL(L12:BC12,11)),0,SMALL(L12:BC12,11))</f>
        <v>0</v>
      </c>
      <c r="BV12" s="47">
        <f>IF(ISERR(SMALL(L12:BC12,12)),0,SMALL(L12:BC12,12))</f>
        <v>0</v>
      </c>
      <c r="BW12" s="47">
        <f>IF(ISERR(SMALL(L12:BC12,13)),0,SMALL(L12:BC12,13))</f>
        <v>0</v>
      </c>
      <c r="BX12" s="47">
        <f>IF(ISERR(SMALL(L12:BC12,14)),0,SMALL(L12:BC12,14))</f>
        <v>0</v>
      </c>
      <c r="BY12" s="47">
        <f>IF(ISERR(SMALL(L12:BC12,15)),0,SMALL(L12:BC12,15))</f>
        <v>0</v>
      </c>
      <c r="BZ12" s="47">
        <f>IF(ISERR(SMALL(L12:BC12,16)),0,SMALL(L12:BC12,16))</f>
        <v>0</v>
      </c>
      <c r="CA12" s="47">
        <f>IF(ISERR(SMALL(L12:BC12,17)),0,SMALL(L12:BC12,17))</f>
        <v>0</v>
      </c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</row>
    <row r="13" spans="1:92" ht="12.75">
      <c r="A13" s="21">
        <v>9</v>
      </c>
      <c r="B13" s="26" t="s">
        <v>37</v>
      </c>
      <c r="C13" s="25">
        <v>1.5</v>
      </c>
      <c r="D13" s="31">
        <f>BD13</f>
        <v>30</v>
      </c>
      <c r="E13" s="31">
        <f>BJ13</f>
        <v>0</v>
      </c>
      <c r="F13" s="40">
        <f>BF13</f>
        <v>30</v>
      </c>
      <c r="G13" s="31">
        <f>BH13</f>
        <v>9</v>
      </c>
      <c r="H13" s="31">
        <f>G13-I13</f>
        <v>7</v>
      </c>
      <c r="I13" s="31">
        <f>BG13</f>
        <v>2</v>
      </c>
      <c r="J13" s="38">
        <f>IF(ISERROR(F13/IF(I13&gt;$E$3,H13,H13-($E$3-I13))),0,F13/IF(I13&gt;$E$3,H13,H13-($E$3-I13)))</f>
        <v>4.285714285714286</v>
      </c>
      <c r="K13" s="38">
        <f>IF(COUNTIF(L13:BC13,"&gt;0")=0,0,SUM(L13:BC13)/COUNTIF(L13:BC13,"&gt;0"))</f>
        <v>4.285714285714286</v>
      </c>
      <c r="L13" s="33">
        <v>4</v>
      </c>
      <c r="M13" s="32">
        <v>3</v>
      </c>
      <c r="N13" s="32">
        <v>1</v>
      </c>
      <c r="O13" s="32">
        <v>2</v>
      </c>
      <c r="P13" s="32">
        <v>2</v>
      </c>
      <c r="Q13" s="32">
        <v>0</v>
      </c>
      <c r="R13" s="33">
        <v>0</v>
      </c>
      <c r="S13" s="32">
        <v>5</v>
      </c>
      <c r="T13" s="32">
        <v>13</v>
      </c>
      <c r="U13" s="32"/>
      <c r="V13" s="33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6"/>
      <c r="BB13" s="36"/>
      <c r="BC13" s="42"/>
      <c r="BD13" s="43">
        <f>SUM(L13:BC13)</f>
        <v>30</v>
      </c>
      <c r="BE13" s="44">
        <f>BJ13</f>
        <v>0</v>
      </c>
      <c r="BF13" s="43">
        <f>BD13-BE13</f>
        <v>30</v>
      </c>
      <c r="BG13" s="44">
        <f>COUNTIF(L13:BC13,0)</f>
        <v>2</v>
      </c>
      <c r="BH13" s="44">
        <f>COUNTIF(L13:BC13,"&gt;=0")</f>
        <v>9</v>
      </c>
      <c r="BI13" s="45"/>
      <c r="BJ13" s="46">
        <f>SUMIF($BK$4:$CA$4,CONCATENATE("&lt;=",$E$3),BK13:CA13)</f>
        <v>0</v>
      </c>
      <c r="BK13" s="5">
        <f>IF(ISERR(SMALL(L13:BC13,1)),0,SMALL(L13:BC13,1))</f>
        <v>0</v>
      </c>
      <c r="BL13" s="5">
        <f>IF(ISERR(SMALL(L13:BC13,2)),0,SMALL(L13:BC13,2))</f>
        <v>0</v>
      </c>
      <c r="BM13" s="5">
        <f>IF(ISERR(SMALL(L13:BC13,3)),0,SMALL(L13:BC13,3))</f>
        <v>1</v>
      </c>
      <c r="BN13" s="5">
        <f>IF(ISERR(SMALL(L13:BC13,4)),0,SMALL(L13:BC13,4))</f>
        <v>2</v>
      </c>
      <c r="BO13" s="5">
        <f>IF(ISERR(SMALL(L13:BC13,5)),0,SMALL(L13:BC13,5))</f>
        <v>2</v>
      </c>
      <c r="BP13" s="5">
        <f>IF(ISERR(SMALL(L13:BC13,6)),0,SMALL(L13:BC13,6))</f>
        <v>3</v>
      </c>
      <c r="BQ13" s="5">
        <f>IF(ISERR(SMALL(L13:BC13,7)),0,SMALL(L13:BC13,7))</f>
        <v>4</v>
      </c>
      <c r="BR13" s="5">
        <f>IF(ISERR(SMALL(L13:BC13,8)),0,SMALL(L13:BC13,8))</f>
        <v>5</v>
      </c>
      <c r="BS13" s="47">
        <f>IF(ISERR(SMALL(L13:BC13,9)),0,SMALL(L13:BC13,9))</f>
        <v>13</v>
      </c>
      <c r="BT13" s="47">
        <f>IF(ISERR(SMALL(L13:BC13,10)),0,SMALL(L13:BC13,10))</f>
        <v>0</v>
      </c>
      <c r="BU13" s="47">
        <f>IF(ISERR(SMALL(L13:BC13,11)),0,SMALL(L13:BC13,11))</f>
        <v>0</v>
      </c>
      <c r="BV13" s="47">
        <f>IF(ISERR(SMALL(L13:BC13,12)),0,SMALL(L13:BC13,12))</f>
        <v>0</v>
      </c>
      <c r="BW13" s="47">
        <f>IF(ISERR(SMALL(L13:BC13,13)),0,SMALL(L13:BC13,13))</f>
        <v>0</v>
      </c>
      <c r="BX13" s="47">
        <f>IF(ISERR(SMALL(L13:BC13,14)),0,SMALL(L13:BC13,14))</f>
        <v>0</v>
      </c>
      <c r="BY13" s="47">
        <f>IF(ISERR(SMALL(L13:BC13,15)),0,SMALL(L13:BC13,15))</f>
        <v>0</v>
      </c>
      <c r="BZ13" s="47">
        <f>IF(ISERR(SMALL(L13:BC13,16)),0,SMALL(L13:BC13,16))</f>
        <v>0</v>
      </c>
      <c r="CA13" s="47">
        <f>IF(ISERR(SMALL(L13:BC13,17)),0,SMALL(L13:BC13,17))</f>
        <v>0</v>
      </c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</row>
    <row r="14" spans="1:92" ht="12.75">
      <c r="A14" s="21">
        <v>10</v>
      </c>
      <c r="B14" s="22" t="s">
        <v>29</v>
      </c>
      <c r="C14" s="23">
        <v>5</v>
      </c>
      <c r="D14" s="31">
        <f>BD14</f>
        <v>29</v>
      </c>
      <c r="E14" s="31">
        <f>BJ14</f>
        <v>3</v>
      </c>
      <c r="F14" s="40">
        <f>BF14</f>
        <v>26</v>
      </c>
      <c r="G14" s="31">
        <f>BH14</f>
        <v>9</v>
      </c>
      <c r="H14" s="31">
        <f>G14-I14</f>
        <v>9</v>
      </c>
      <c r="I14" s="31">
        <f>BG14</f>
        <v>0</v>
      </c>
      <c r="J14" s="38">
        <f>IF(ISERROR(F14/IF(I14&gt;$E$3,H14,H14-($E$3-I14))),0,F14/IF(I14&gt;$E$3,H14,H14-($E$3-I14)))</f>
        <v>3.7142857142857144</v>
      </c>
      <c r="K14" s="38">
        <f>IF(COUNTIF(L14:BC14,"&gt;0")=0,0,SUM(L14:BC14)/COUNTIF(L14:BC14,"&gt;0"))</f>
        <v>3.2222222222222223</v>
      </c>
      <c r="L14" s="32">
        <v>2</v>
      </c>
      <c r="M14" s="32">
        <v>4</v>
      </c>
      <c r="N14" s="32">
        <v>2</v>
      </c>
      <c r="O14" s="32">
        <v>6</v>
      </c>
      <c r="P14" s="32">
        <v>5</v>
      </c>
      <c r="Q14" s="32">
        <v>2</v>
      </c>
      <c r="R14" s="32">
        <v>1</v>
      </c>
      <c r="S14" s="32">
        <v>2</v>
      </c>
      <c r="T14" s="32">
        <v>5</v>
      </c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42"/>
      <c r="BD14" s="43">
        <f>SUM(L14:BC14)</f>
        <v>29</v>
      </c>
      <c r="BE14" s="44">
        <f>BJ14</f>
        <v>3</v>
      </c>
      <c r="BF14" s="43">
        <f>BD14-BE14</f>
        <v>26</v>
      </c>
      <c r="BG14" s="44">
        <f>COUNTIF(L14:BC14,0)</f>
        <v>0</v>
      </c>
      <c r="BH14" s="44">
        <f>COUNTIF(L14:BC14,"&gt;=0")</f>
        <v>9</v>
      </c>
      <c r="BI14" s="45"/>
      <c r="BJ14" s="46">
        <f>SUMIF($BK$4:$CA$4,CONCATENATE("&lt;=",$E$3),BK14:CA14)</f>
        <v>3</v>
      </c>
      <c r="BK14" s="5">
        <f>IF(ISERR(SMALL(L14:BC14,1)),0,SMALL(L14:BC14,1))</f>
        <v>1</v>
      </c>
      <c r="BL14" s="5">
        <f>IF(ISERR(SMALL(L14:BC14,2)),0,SMALL(L14:BC14,2))</f>
        <v>2</v>
      </c>
      <c r="BM14" s="5">
        <f>IF(ISERR(SMALL(L14:BC14,3)),0,SMALL(L14:BC14,3))</f>
        <v>2</v>
      </c>
      <c r="BN14" s="5">
        <f>IF(ISERR(SMALL(L14:BC14,4)),0,SMALL(L14:BC14,4))</f>
        <v>2</v>
      </c>
      <c r="BO14" s="5">
        <f>IF(ISERR(SMALL(L14:BC14,5)),0,SMALL(L14:BC14,5))</f>
        <v>2</v>
      </c>
      <c r="BP14" s="5">
        <f>IF(ISERR(SMALL(L14:BC14,6)),0,SMALL(L14:BC14,6))</f>
        <v>4</v>
      </c>
      <c r="BQ14" s="5">
        <f>IF(ISERR(SMALL(L14:BC14,7)),0,SMALL(L14:BC14,7))</f>
        <v>5</v>
      </c>
      <c r="BR14" s="5">
        <f>IF(ISERR(SMALL(L14:BC14,8)),0,SMALL(L14:BC14,8))</f>
        <v>5</v>
      </c>
      <c r="BS14" s="47">
        <f>IF(ISERR(SMALL(L14:BC14,9)),0,SMALL(L14:BC14,9))</f>
        <v>6</v>
      </c>
      <c r="BT14" s="47">
        <f>IF(ISERR(SMALL(L14:BC14,10)),0,SMALL(L14:BC14,10))</f>
        <v>0</v>
      </c>
      <c r="BU14" s="47">
        <f>IF(ISERR(SMALL(L14:BC14,11)),0,SMALL(L14:BC14,11))</f>
        <v>0</v>
      </c>
      <c r="BV14" s="47">
        <f>IF(ISERR(SMALL(L14:BC14,12)),0,SMALL(L14:BC14,12))</f>
        <v>0</v>
      </c>
      <c r="BW14" s="47">
        <f>IF(ISERR(SMALL(L14:BC14,13)),0,SMALL(L14:BC14,13))</f>
        <v>0</v>
      </c>
      <c r="BX14" s="47">
        <f>IF(ISERR(SMALL(L14:BC14,14)),0,SMALL(L14:BC14,14))</f>
        <v>0</v>
      </c>
      <c r="BY14" s="47">
        <f>IF(ISERR(SMALL(L14:BC14,15)),0,SMALL(L14:BC14,15))</f>
        <v>0</v>
      </c>
      <c r="BZ14" s="47">
        <f>IF(ISERR(SMALL(L14:BC14,16)),0,SMALL(L14:BC14,16))</f>
        <v>0</v>
      </c>
      <c r="CA14" s="47">
        <f>IF(ISERR(SMALL(L14:BC14,17)),0,SMALL(L14:BC14,17))</f>
        <v>0</v>
      </c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</row>
    <row r="15" spans="1:92" ht="12.75">
      <c r="A15" s="21">
        <v>11</v>
      </c>
      <c r="B15" s="22" t="s">
        <v>23</v>
      </c>
      <c r="C15" s="23">
        <v>5</v>
      </c>
      <c r="D15" s="31">
        <f>BD15</f>
        <v>26</v>
      </c>
      <c r="E15" s="31">
        <f>BJ15</f>
        <v>0</v>
      </c>
      <c r="F15" s="40">
        <f>BF15</f>
        <v>26</v>
      </c>
      <c r="G15" s="31">
        <f>BH15</f>
        <v>9</v>
      </c>
      <c r="H15" s="31">
        <f>G15-I15</f>
        <v>7</v>
      </c>
      <c r="I15" s="31">
        <f>BG15</f>
        <v>2</v>
      </c>
      <c r="J15" s="38">
        <f>IF(ISERROR(F15/IF(I15&gt;$E$3,H15,H15-($E$3-I15))),0,F15/IF(I15&gt;$E$3,H15,H15-($E$3-I15)))</f>
        <v>3.7142857142857144</v>
      </c>
      <c r="K15" s="38">
        <f>IF(COUNTIF(L15:BC15,"&gt;0")=0,0,SUM(L15:BC15)/COUNTIF(L15:BC15,"&gt;0"))</f>
        <v>3.7142857142857144</v>
      </c>
      <c r="L15" s="33">
        <v>0</v>
      </c>
      <c r="M15" s="32">
        <v>4</v>
      </c>
      <c r="N15" s="32">
        <v>2</v>
      </c>
      <c r="O15" s="32">
        <v>6</v>
      </c>
      <c r="P15" s="32">
        <v>5</v>
      </c>
      <c r="Q15" s="32">
        <v>2</v>
      </c>
      <c r="R15" s="33">
        <v>0</v>
      </c>
      <c r="S15" s="32">
        <v>2</v>
      </c>
      <c r="T15" s="32">
        <v>5</v>
      </c>
      <c r="U15" s="32"/>
      <c r="V15" s="33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6"/>
      <c r="BB15" s="36"/>
      <c r="BC15" s="42"/>
      <c r="BD15" s="43">
        <f>SUM(L15:BC15)</f>
        <v>26</v>
      </c>
      <c r="BE15" s="44">
        <f>BJ15</f>
        <v>0</v>
      </c>
      <c r="BF15" s="43">
        <f>BD15-BE15</f>
        <v>26</v>
      </c>
      <c r="BG15" s="44">
        <f>COUNTIF(L15:BC15,0)</f>
        <v>2</v>
      </c>
      <c r="BH15" s="44">
        <f>COUNTIF(L15:BC15,"&gt;=0")</f>
        <v>9</v>
      </c>
      <c r="BI15" s="45"/>
      <c r="BJ15" s="46">
        <f>SUMIF($BK$4:$CA$4,CONCATENATE("&lt;=",$E$3),BK15:CA15)</f>
        <v>0</v>
      </c>
      <c r="BK15" s="5">
        <f>IF(ISERR(SMALL(L15:BC15,1)),0,SMALL(L15:BC15,1))</f>
        <v>0</v>
      </c>
      <c r="BL15" s="5">
        <f>IF(ISERR(SMALL(L15:BC15,2)),0,SMALL(L15:BC15,2))</f>
        <v>0</v>
      </c>
      <c r="BM15" s="5">
        <f>IF(ISERR(SMALL(L15:BC15,3)),0,SMALL(L15:BC15,3))</f>
        <v>2</v>
      </c>
      <c r="BN15" s="5">
        <f>IF(ISERR(SMALL(L15:BC15,4)),0,SMALL(L15:BC15,4))</f>
        <v>2</v>
      </c>
      <c r="BO15" s="5">
        <f>IF(ISERR(SMALL(L15:BC15,5)),0,SMALL(L15:BC15,5))</f>
        <v>2</v>
      </c>
      <c r="BP15" s="5">
        <f>IF(ISERR(SMALL(L15:BC15,6)),0,SMALL(L15:BC15,6))</f>
        <v>4</v>
      </c>
      <c r="BQ15" s="5">
        <f>IF(ISERR(SMALL(L15:BC15,7)),0,SMALL(L15:BC15,7))</f>
        <v>5</v>
      </c>
      <c r="BR15" s="5">
        <f>IF(ISERR(SMALL(L15:BC15,8)),0,SMALL(L15:BC15,8))</f>
        <v>5</v>
      </c>
      <c r="BS15" s="47">
        <f>IF(ISERR(SMALL(L15:BC15,9)),0,SMALL(L15:BC15,9))</f>
        <v>6</v>
      </c>
      <c r="BT15" s="47">
        <f>IF(ISERR(SMALL(L15:BC15,10)),0,SMALL(L15:BC15,10))</f>
        <v>0</v>
      </c>
      <c r="BU15" s="47">
        <f>IF(ISERR(SMALL(L15:BC15,11)),0,SMALL(L15:BC15,11))</f>
        <v>0</v>
      </c>
      <c r="BV15" s="47">
        <f>IF(ISERR(SMALL(L15:BC15,12)),0,SMALL(L15:BC15,12))</f>
        <v>0</v>
      </c>
      <c r="BW15" s="47">
        <f>IF(ISERR(SMALL(L15:BC15,13)),0,SMALL(L15:BC15,13))</f>
        <v>0</v>
      </c>
      <c r="BX15" s="47">
        <f>IF(ISERR(SMALL(L15:BC15,14)),0,SMALL(L15:BC15,14))</f>
        <v>0</v>
      </c>
      <c r="BY15" s="47">
        <f>IF(ISERR(SMALL(L15:BC15,15)),0,SMALL(L15:BC15,15))</f>
        <v>0</v>
      </c>
      <c r="BZ15" s="47">
        <f>IF(ISERR(SMALL(L15:BC15,16)),0,SMALL(L15:BC15,16))</f>
        <v>0</v>
      </c>
      <c r="CA15" s="47">
        <f>IF(ISERR(SMALL(L15:BC15,17)),0,SMALL(L15:BC15,17))</f>
        <v>0</v>
      </c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</row>
    <row r="16" spans="1:92" ht="12.75">
      <c r="A16" s="21">
        <v>12</v>
      </c>
      <c r="B16" s="22" t="s">
        <v>36</v>
      </c>
      <c r="C16" s="23">
        <v>4</v>
      </c>
      <c r="D16" s="31">
        <f>BD16</f>
        <v>26</v>
      </c>
      <c r="E16" s="31">
        <f>BJ16</f>
        <v>0</v>
      </c>
      <c r="F16" s="40">
        <f>BF16</f>
        <v>26</v>
      </c>
      <c r="G16" s="31">
        <f>BH16</f>
        <v>9</v>
      </c>
      <c r="H16" s="31">
        <f>G16-I16</f>
        <v>5</v>
      </c>
      <c r="I16" s="31">
        <f>BG16</f>
        <v>4</v>
      </c>
      <c r="J16" s="38">
        <f>IF(ISERROR(F16/IF(I16&gt;$E$3,H16,H16-($E$3-I16))),0,F16/IF(I16&gt;$E$3,H16,H16-($E$3-I16)))</f>
        <v>5.2</v>
      </c>
      <c r="K16" s="38">
        <f>IF(COUNTIF(L16:BC16,"&gt;0")=0,0,SUM(L16:BC16)/COUNTIF(L16:BC16,"&gt;0"))</f>
        <v>5.2</v>
      </c>
      <c r="L16" s="32">
        <v>4</v>
      </c>
      <c r="M16" s="32">
        <v>0</v>
      </c>
      <c r="N16" s="32">
        <v>0</v>
      </c>
      <c r="O16" s="32">
        <v>2</v>
      </c>
      <c r="P16" s="32">
        <v>2</v>
      </c>
      <c r="Q16" s="32">
        <v>0</v>
      </c>
      <c r="R16" s="32">
        <v>0</v>
      </c>
      <c r="S16" s="32">
        <v>5</v>
      </c>
      <c r="T16" s="32">
        <v>13</v>
      </c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42"/>
      <c r="BD16" s="43">
        <f>SUM(L16:BC16)</f>
        <v>26</v>
      </c>
      <c r="BE16" s="44">
        <f>BJ16</f>
        <v>0</v>
      </c>
      <c r="BF16" s="43">
        <f>BD16-BE16</f>
        <v>26</v>
      </c>
      <c r="BG16" s="44">
        <f>COUNTIF(L16:BC16,0)</f>
        <v>4</v>
      </c>
      <c r="BH16" s="44">
        <f>COUNTIF(L16:BC16,"&gt;=0")</f>
        <v>9</v>
      </c>
      <c r="BI16" s="45"/>
      <c r="BJ16" s="46">
        <f>SUMIF($BK$4:$CA$4,CONCATENATE("&lt;=",$E$3),BK16:CA16)</f>
        <v>0</v>
      </c>
      <c r="BK16" s="5">
        <f>IF(ISERR(SMALL(L16:BC16,1)),0,SMALL(L16:BC16,1))</f>
        <v>0</v>
      </c>
      <c r="BL16" s="5">
        <f>IF(ISERR(SMALL(L16:BC16,2)),0,SMALL(L16:BC16,2))</f>
        <v>0</v>
      </c>
      <c r="BM16" s="5">
        <f>IF(ISERR(SMALL(L16:BC16,3)),0,SMALL(L16:BC16,3))</f>
        <v>0</v>
      </c>
      <c r="BN16" s="5">
        <f>IF(ISERR(SMALL(L16:BC16,4)),0,SMALL(L16:BC16,4))</f>
        <v>0</v>
      </c>
      <c r="BO16" s="5">
        <f>IF(ISERR(SMALL(L16:BC16,5)),0,SMALL(L16:BC16,5))</f>
        <v>2</v>
      </c>
      <c r="BP16" s="5">
        <f>IF(ISERR(SMALL(L16:BC16,6)),0,SMALL(L16:BC16,6))</f>
        <v>2</v>
      </c>
      <c r="BQ16" s="5">
        <f>IF(ISERR(SMALL(L16:BC16,7)),0,SMALL(L16:BC16,7))</f>
        <v>4</v>
      </c>
      <c r="BR16" s="5">
        <f>IF(ISERR(SMALL(L16:BC16,8)),0,SMALL(L16:BC16,8))</f>
        <v>5</v>
      </c>
      <c r="BS16" s="47">
        <f>IF(ISERR(SMALL(L16:BC16,9)),0,SMALL(L16:BC16,9))</f>
        <v>13</v>
      </c>
      <c r="BT16" s="47">
        <f>IF(ISERR(SMALL(L16:BC16,10)),0,SMALL(L16:BC16,10))</f>
        <v>0</v>
      </c>
      <c r="BU16" s="47">
        <f>IF(ISERR(SMALL(L16:BC16,11)),0,SMALL(L16:BC16,11))</f>
        <v>0</v>
      </c>
      <c r="BV16" s="47">
        <f>IF(ISERR(SMALL(L16:BC16,12)),0,SMALL(L16:BC16,12))</f>
        <v>0</v>
      </c>
      <c r="BW16" s="47">
        <f>IF(ISERR(SMALL(L16:BC16,13)),0,SMALL(L16:BC16,13))</f>
        <v>0</v>
      </c>
      <c r="BX16" s="47">
        <f>IF(ISERR(SMALL(L16:BC16,14)),0,SMALL(L16:BC16,14))</f>
        <v>0</v>
      </c>
      <c r="BY16" s="47">
        <f>IF(ISERR(SMALL(L16:BC16,15)),0,SMALL(L16:BC16,15))</f>
        <v>0</v>
      </c>
      <c r="BZ16" s="47">
        <f>IF(ISERR(SMALL(L16:BC16,16)),0,SMALL(L16:BC16,16))</f>
        <v>0</v>
      </c>
      <c r="CA16" s="47">
        <f>IF(ISERR(SMALL(L16:BC16,17)),0,SMALL(L16:BC16,17))</f>
        <v>0</v>
      </c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</row>
    <row r="17" spans="1:92" ht="12.75">
      <c r="A17" s="21">
        <v>13</v>
      </c>
      <c r="B17" s="22" t="s">
        <v>27</v>
      </c>
      <c r="C17" s="23">
        <v>5</v>
      </c>
      <c r="D17" s="31">
        <f>BD17</f>
        <v>25</v>
      </c>
      <c r="E17" s="31">
        <f>BJ17</f>
        <v>0</v>
      </c>
      <c r="F17" s="40">
        <f>BF17</f>
        <v>25</v>
      </c>
      <c r="G17" s="31">
        <f>BH17</f>
        <v>9</v>
      </c>
      <c r="H17" s="31">
        <f>G17-I17</f>
        <v>4</v>
      </c>
      <c r="I17" s="31">
        <f>BG17</f>
        <v>5</v>
      </c>
      <c r="J17" s="38">
        <f>IF(ISERROR(F17/IF(I17&gt;$E$3,H17,H17-($E$3-I17))),0,F17/IF(I17&gt;$E$3,H17,H17-($E$3-I17)))</f>
        <v>6.25</v>
      </c>
      <c r="K17" s="38">
        <f>IF(COUNTIF(L17:BC17,"&gt;0")=0,0,SUM(L17:BC17)/COUNTIF(L17:BC17,"&gt;0"))</f>
        <v>6.25</v>
      </c>
      <c r="L17" s="33">
        <v>0</v>
      </c>
      <c r="M17" s="32">
        <v>0</v>
      </c>
      <c r="N17" s="32">
        <v>0</v>
      </c>
      <c r="O17" s="32">
        <v>0</v>
      </c>
      <c r="P17" s="32">
        <v>0</v>
      </c>
      <c r="Q17" s="32">
        <v>12</v>
      </c>
      <c r="R17" s="32">
        <v>1</v>
      </c>
      <c r="S17" s="32">
        <v>2</v>
      </c>
      <c r="T17" s="32">
        <v>10</v>
      </c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6"/>
      <c r="BB17" s="36"/>
      <c r="BC17" s="42"/>
      <c r="BD17" s="43">
        <f>SUM(L17:BC17)</f>
        <v>25</v>
      </c>
      <c r="BE17" s="44">
        <f>BJ17</f>
        <v>0</v>
      </c>
      <c r="BF17" s="43">
        <f>BD17-BE17</f>
        <v>25</v>
      </c>
      <c r="BG17" s="44">
        <f>COUNTIF(L17:BC17,0)</f>
        <v>5</v>
      </c>
      <c r="BH17" s="44">
        <f>COUNTIF(L17:BC17,"&gt;=0")</f>
        <v>9</v>
      </c>
      <c r="BI17" s="45"/>
      <c r="BJ17" s="46">
        <f>SUMIF($BK$4:$CA$4,CONCATENATE("&lt;=",$E$3),BK17:CA17)</f>
        <v>0</v>
      </c>
      <c r="BK17" s="5">
        <f>IF(ISERR(SMALL(L17:BC17,1)),0,SMALL(L17:BC17,1))</f>
        <v>0</v>
      </c>
      <c r="BL17" s="5">
        <f>IF(ISERR(SMALL(L17:BC17,2)),0,SMALL(L17:BC17,2))</f>
        <v>0</v>
      </c>
      <c r="BM17" s="5">
        <f>IF(ISERR(SMALL(L17:BC17,3)),0,SMALL(L17:BC17,3))</f>
        <v>0</v>
      </c>
      <c r="BN17" s="5">
        <f>IF(ISERR(SMALL(L17:BC17,4)),0,SMALL(L17:BC17,4))</f>
        <v>0</v>
      </c>
      <c r="BO17" s="5">
        <f>IF(ISERR(SMALL(L17:BC17,5)),0,SMALL(L17:BC17,5))</f>
        <v>0</v>
      </c>
      <c r="BP17" s="5">
        <f>IF(ISERR(SMALL(L17:BC17,6)),0,SMALL(L17:BC17,6))</f>
        <v>1</v>
      </c>
      <c r="BQ17" s="5">
        <f>IF(ISERR(SMALL(L17:BC17,7)),0,SMALL(L17:BC17,7))</f>
        <v>2</v>
      </c>
      <c r="BR17" s="5">
        <f>IF(ISERR(SMALL(L17:BC17,8)),0,SMALL(L17:BC17,8))</f>
        <v>10</v>
      </c>
      <c r="BS17" s="47">
        <f>IF(ISERR(SMALL(L17:BC17,9)),0,SMALL(L17:BC17,9))</f>
        <v>12</v>
      </c>
      <c r="BT17" s="47">
        <f>IF(ISERR(SMALL(L17:BC17,10)),0,SMALL(L17:BC17,10))</f>
        <v>0</v>
      </c>
      <c r="BU17" s="47">
        <f>IF(ISERR(SMALL(L17:BC17,11)),0,SMALL(L17:BC17,11))</f>
        <v>0</v>
      </c>
      <c r="BV17" s="47">
        <f>IF(ISERR(SMALL(L17:BC17,12)),0,SMALL(L17:BC17,12))</f>
        <v>0</v>
      </c>
      <c r="BW17" s="47">
        <f>IF(ISERR(SMALL(L17:BC17,13)),0,SMALL(L17:BC17,13))</f>
        <v>0</v>
      </c>
      <c r="BX17" s="47">
        <f>IF(ISERR(SMALL(L17:BC17,14)),0,SMALL(L17:BC17,14))</f>
        <v>0</v>
      </c>
      <c r="BY17" s="47">
        <f>IF(ISERR(SMALL(L17:BC17,15)),0,SMALL(L17:BC17,15))</f>
        <v>0</v>
      </c>
      <c r="BZ17" s="47">
        <f>IF(ISERR(SMALL(L17:BC17,16)),0,SMALL(L17:BC17,16))</f>
        <v>0</v>
      </c>
      <c r="CA17" s="47">
        <f>IF(ISERR(SMALL(L17:BC17,17)),0,SMALL(L17:BC17,17))</f>
        <v>0</v>
      </c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</row>
    <row r="18" spans="1:92" ht="12.75">
      <c r="A18" s="21">
        <v>14</v>
      </c>
      <c r="B18" s="22" t="s">
        <v>39</v>
      </c>
      <c r="C18" s="23">
        <v>12</v>
      </c>
      <c r="D18" s="31">
        <f>BD18</f>
        <v>13</v>
      </c>
      <c r="E18" s="31">
        <f>BJ18</f>
        <v>0</v>
      </c>
      <c r="F18" s="40">
        <f>BF18</f>
        <v>13</v>
      </c>
      <c r="G18" s="31">
        <f>BH18</f>
        <v>9</v>
      </c>
      <c r="H18" s="31">
        <f>G18-I18</f>
        <v>2</v>
      </c>
      <c r="I18" s="31">
        <f>BG18</f>
        <v>7</v>
      </c>
      <c r="J18" s="38">
        <f>IF(ISERROR(F18/IF(I18&gt;$E$3,H18,H18-($E$3-I18))),0,F18/IF(I18&gt;$E$3,H18,H18-($E$3-I18)))</f>
        <v>6.5</v>
      </c>
      <c r="K18" s="38">
        <f>IF(COUNTIF(L18:BC18,"&gt;0")=0,0,SUM(L18:BC18)/COUNTIF(L18:BC18,"&gt;0"))</f>
        <v>6.5</v>
      </c>
      <c r="L18" s="33">
        <v>0</v>
      </c>
      <c r="M18" s="32">
        <v>0</v>
      </c>
      <c r="N18" s="32">
        <v>0</v>
      </c>
      <c r="O18" s="34">
        <v>3</v>
      </c>
      <c r="P18" s="32">
        <v>10</v>
      </c>
      <c r="Q18" s="32">
        <v>0</v>
      </c>
      <c r="R18" s="33">
        <v>0</v>
      </c>
      <c r="S18" s="32">
        <v>0</v>
      </c>
      <c r="T18" s="32">
        <v>0</v>
      </c>
      <c r="U18" s="32"/>
      <c r="V18" s="33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6"/>
      <c r="BB18" s="36"/>
      <c r="BC18" s="42"/>
      <c r="BD18" s="43">
        <f>SUM(L18:BC18)</f>
        <v>13</v>
      </c>
      <c r="BE18" s="44">
        <f>BJ18</f>
        <v>0</v>
      </c>
      <c r="BF18" s="43">
        <f>BD18-BE18</f>
        <v>13</v>
      </c>
      <c r="BG18" s="44">
        <f>COUNTIF(L18:BC18,0)</f>
        <v>7</v>
      </c>
      <c r="BH18" s="44">
        <f>COUNTIF(L18:BC18,"&gt;=0")</f>
        <v>9</v>
      </c>
      <c r="BI18" s="45"/>
      <c r="BJ18" s="46">
        <f>SUMIF($BK$4:$CA$4,CONCATENATE("&lt;=",$E$3),BK18:CA18)</f>
        <v>0</v>
      </c>
      <c r="BK18" s="5">
        <f>IF(ISERR(SMALL(L18:BC18,1)),0,SMALL(L18:BC18,1))</f>
        <v>0</v>
      </c>
      <c r="BL18" s="5">
        <f>IF(ISERR(SMALL(L18:BC18,2)),0,SMALL(L18:BC18,2))</f>
        <v>0</v>
      </c>
      <c r="BM18" s="5">
        <f>IF(ISERR(SMALL(L18:BC18,3)),0,SMALL(L18:BC18,3))</f>
        <v>0</v>
      </c>
      <c r="BN18" s="5">
        <f>IF(ISERR(SMALL(L18:BC18,4)),0,SMALL(L18:BC18,4))</f>
        <v>0</v>
      </c>
      <c r="BO18" s="5">
        <f>IF(ISERR(SMALL(L18:BC18,5)),0,SMALL(L18:BC18,5))</f>
        <v>0</v>
      </c>
      <c r="BP18" s="5">
        <f>IF(ISERR(SMALL(L18:BC18,6)),0,SMALL(L18:BC18,6))</f>
        <v>0</v>
      </c>
      <c r="BQ18" s="5">
        <f>IF(ISERR(SMALL(L18:BC18,7)),0,SMALL(L18:BC18,7))</f>
        <v>0</v>
      </c>
      <c r="BR18" s="5">
        <f>IF(ISERR(SMALL(L18:BC18,8)),0,SMALL(L18:BC18,8))</f>
        <v>3</v>
      </c>
      <c r="BS18" s="47">
        <f>IF(ISERR(SMALL(L18:BC18,9)),0,SMALL(L18:BC18,9))</f>
        <v>10</v>
      </c>
      <c r="BT18" s="47">
        <f>IF(ISERR(SMALL(L18:BC18,10)),0,SMALL(L18:BC18,10))</f>
        <v>0</v>
      </c>
      <c r="BU18" s="47">
        <f>IF(ISERR(SMALL(L18:BC18,11)),0,SMALL(L18:BC18,11))</f>
        <v>0</v>
      </c>
      <c r="BV18" s="47">
        <f>IF(ISERR(SMALL(L18:BC18,12)),0,SMALL(L18:BC18,12))</f>
        <v>0</v>
      </c>
      <c r="BW18" s="47">
        <f>IF(ISERR(SMALL(L18:BC18,13)),0,SMALL(L18:BC18,13))</f>
        <v>0</v>
      </c>
      <c r="BX18" s="47">
        <f>IF(ISERR(SMALL(L18:BC18,14)),0,SMALL(L18:BC18,14))</f>
        <v>0</v>
      </c>
      <c r="BY18" s="47">
        <f>IF(ISERR(SMALL(L18:BC18,15)),0,SMALL(L18:BC18,15))</f>
        <v>0</v>
      </c>
      <c r="BZ18" s="47">
        <f>IF(ISERR(SMALL(L18:BC18,16)),0,SMALL(L18:BC18,16))</f>
        <v>0</v>
      </c>
      <c r="CA18" s="47">
        <f>IF(ISERR(SMALL(L18:BC18,17)),0,SMALL(L18:BC18,17))</f>
        <v>0</v>
      </c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</row>
    <row r="19" spans="1:92" ht="12.75">
      <c r="A19" s="21">
        <v>15</v>
      </c>
      <c r="B19" s="22" t="s">
        <v>106</v>
      </c>
      <c r="C19" s="23">
        <v>4</v>
      </c>
      <c r="D19" s="31">
        <f>BD19</f>
        <v>13</v>
      </c>
      <c r="E19" s="31">
        <f>BJ19</f>
        <v>0</v>
      </c>
      <c r="F19" s="40">
        <f>BF19</f>
        <v>13</v>
      </c>
      <c r="G19" s="31">
        <f>BH19</f>
        <v>9</v>
      </c>
      <c r="H19" s="31">
        <f>G19-I19</f>
        <v>2</v>
      </c>
      <c r="I19" s="31">
        <f>BG19</f>
        <v>7</v>
      </c>
      <c r="J19" s="38">
        <f>IF(ISERROR(F19/IF(I19&gt;$E$3,H19,H19-($E$3-I19))),0,F19/IF(I19&gt;$E$3,H19,H19-($E$3-I19)))</f>
        <v>6.5</v>
      </c>
      <c r="K19" s="38">
        <f>IF(COUNTIF(L19:BC19,"&gt;0")=0,0,SUM(L19:BC19)/COUNTIF(L19:BC19,"&gt;0"))</f>
        <v>6.5</v>
      </c>
      <c r="L19" s="33">
        <v>0</v>
      </c>
      <c r="M19" s="32">
        <v>0</v>
      </c>
      <c r="N19" s="32">
        <v>0</v>
      </c>
      <c r="O19" s="34">
        <v>3</v>
      </c>
      <c r="P19" s="32">
        <v>10</v>
      </c>
      <c r="Q19" s="32">
        <v>0</v>
      </c>
      <c r="R19" s="33">
        <v>0</v>
      </c>
      <c r="S19" s="32">
        <v>0</v>
      </c>
      <c r="T19" s="32">
        <v>0</v>
      </c>
      <c r="U19" s="32"/>
      <c r="V19" s="33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6"/>
      <c r="BB19" s="36"/>
      <c r="BC19" s="42"/>
      <c r="BD19" s="43">
        <f>SUM(L19:BC19)</f>
        <v>13</v>
      </c>
      <c r="BE19" s="44">
        <f>BJ19</f>
        <v>0</v>
      </c>
      <c r="BF19" s="43">
        <f>BD19-BE19</f>
        <v>13</v>
      </c>
      <c r="BG19" s="44">
        <f>COUNTIF(L19:BC19,0)</f>
        <v>7</v>
      </c>
      <c r="BH19" s="44">
        <f>COUNTIF(L19:BC19,"&gt;=0")</f>
        <v>9</v>
      </c>
      <c r="BI19" s="45"/>
      <c r="BJ19" s="46">
        <f>SUMIF($BK$4:$CA$4,CONCATENATE("&lt;=",$E$3),BK19:CA19)</f>
        <v>0</v>
      </c>
      <c r="BK19" s="5">
        <f>IF(ISERR(SMALL(L19:BC19,1)),0,SMALL(L19:BC19,1))</f>
        <v>0</v>
      </c>
      <c r="BL19" s="5">
        <f>IF(ISERR(SMALL(L19:BC19,2)),0,SMALL(L19:BC19,2))</f>
        <v>0</v>
      </c>
      <c r="BM19" s="5">
        <f>IF(ISERR(SMALL(L19:BC19,3)),0,SMALL(L19:BC19,3))</f>
        <v>0</v>
      </c>
      <c r="BN19" s="5">
        <f>IF(ISERR(SMALL(L19:BC19,4)),0,SMALL(L19:BC19,4))</f>
        <v>0</v>
      </c>
      <c r="BO19" s="5">
        <f>IF(ISERR(SMALL(L19:BC19,5)),0,SMALL(L19:BC19,5))</f>
        <v>0</v>
      </c>
      <c r="BP19" s="5">
        <f>IF(ISERR(SMALL(L19:BC19,6)),0,SMALL(L19:BC19,6))</f>
        <v>0</v>
      </c>
      <c r="BQ19" s="5">
        <f>IF(ISERR(SMALL(L19:BC19,7)),0,SMALL(L19:BC19,7))</f>
        <v>0</v>
      </c>
      <c r="BR19" s="5">
        <f>IF(ISERR(SMALL(L19:BC19,8)),0,SMALL(L19:BC19,8))</f>
        <v>3</v>
      </c>
      <c r="BS19" s="47">
        <f>IF(ISERR(SMALL(L19:BC19,9)),0,SMALL(L19:BC19,9))</f>
        <v>10</v>
      </c>
      <c r="BT19" s="47">
        <f>IF(ISERR(SMALL(L19:BC19,10)),0,SMALL(L19:BC19,10))</f>
        <v>0</v>
      </c>
      <c r="BU19" s="47">
        <f>IF(ISERR(SMALL(L19:BC19,11)),0,SMALL(L19:BC19,11))</f>
        <v>0</v>
      </c>
      <c r="BV19" s="47">
        <f>IF(ISERR(SMALL(L19:BC19,12)),0,SMALL(L19:BC19,12))</f>
        <v>0</v>
      </c>
      <c r="BW19" s="47">
        <f>IF(ISERR(SMALL(L19:BC19,13)),0,SMALL(L19:BC19,13))</f>
        <v>0</v>
      </c>
      <c r="BX19" s="47">
        <f>IF(ISERR(SMALL(L19:BC19,14)),0,SMALL(L19:BC19,14))</f>
        <v>0</v>
      </c>
      <c r="BY19" s="47">
        <f>IF(ISERR(SMALL(L19:BC19,15)),0,SMALL(L19:BC19,15))</f>
        <v>0</v>
      </c>
      <c r="BZ19" s="47">
        <f>IF(ISERR(SMALL(L19:BC19,16)),0,SMALL(L19:BC19,16))</f>
        <v>0</v>
      </c>
      <c r="CA19" s="47">
        <f>IF(ISERR(SMALL(L19:BC19,17)),0,SMALL(L19:BC19,17))</f>
        <v>0</v>
      </c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</row>
    <row r="20" spans="1:92" ht="12.75">
      <c r="A20" s="21">
        <v>16</v>
      </c>
      <c r="B20" s="22" t="s">
        <v>32</v>
      </c>
      <c r="C20" s="23">
        <v>9</v>
      </c>
      <c r="D20" s="31">
        <f>BD20</f>
        <v>13</v>
      </c>
      <c r="E20" s="31">
        <f>BJ20</f>
        <v>0</v>
      </c>
      <c r="F20" s="40">
        <f>BF20</f>
        <v>13</v>
      </c>
      <c r="G20" s="31">
        <f>BH20</f>
        <v>9</v>
      </c>
      <c r="H20" s="31">
        <f>G20-I20</f>
        <v>2</v>
      </c>
      <c r="I20" s="31">
        <f>BG20</f>
        <v>7</v>
      </c>
      <c r="J20" s="38">
        <f>IF(ISERROR(F20/IF(I20&gt;$E$3,H20,H20-($E$3-I20))),0,F20/IF(I20&gt;$E$3,H20,H20-($E$3-I20)))</f>
        <v>6.5</v>
      </c>
      <c r="K20" s="38">
        <f>IF(COUNTIF(L20:BC20,"&gt;0")=0,0,SUM(L20:BC20)/COUNTIF(L20:BC20,"&gt;0"))</f>
        <v>6.5</v>
      </c>
      <c r="L20" s="33">
        <v>0</v>
      </c>
      <c r="M20" s="32">
        <v>0</v>
      </c>
      <c r="N20" s="32">
        <v>0</v>
      </c>
      <c r="O20" s="34">
        <v>0</v>
      </c>
      <c r="P20" s="32">
        <v>0</v>
      </c>
      <c r="Q20" s="32">
        <v>6</v>
      </c>
      <c r="R20" s="33">
        <v>0</v>
      </c>
      <c r="S20" s="32">
        <v>0</v>
      </c>
      <c r="T20" s="32">
        <v>7</v>
      </c>
      <c r="U20" s="32"/>
      <c r="V20" s="33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6"/>
      <c r="BC20" s="42"/>
      <c r="BD20" s="43">
        <f>SUM(L20:BC20)</f>
        <v>13</v>
      </c>
      <c r="BE20" s="44">
        <f>BJ20</f>
        <v>0</v>
      </c>
      <c r="BF20" s="43">
        <f>BD20-BE20</f>
        <v>13</v>
      </c>
      <c r="BG20" s="44">
        <f>COUNTIF(L20:BC20,0)</f>
        <v>7</v>
      </c>
      <c r="BH20" s="44">
        <f>COUNTIF(L20:BC20,"&gt;=0")</f>
        <v>9</v>
      </c>
      <c r="BI20" s="45"/>
      <c r="BJ20" s="46">
        <f>SUMIF($BK$4:$CA$4,CONCATENATE("&lt;=",$E$3),BK20:CA20)</f>
        <v>0</v>
      </c>
      <c r="BK20" s="5">
        <f>IF(ISERR(SMALL(L20:BC20,1)),0,SMALL(L20:BC20,1))</f>
        <v>0</v>
      </c>
      <c r="BL20" s="5">
        <f>IF(ISERR(SMALL(L20:BC20,2)),0,SMALL(L20:BC20,2))</f>
        <v>0</v>
      </c>
      <c r="BM20" s="5">
        <f>IF(ISERR(SMALL(L20:BC20,3)),0,SMALL(L20:BC20,3))</f>
        <v>0</v>
      </c>
      <c r="BN20" s="5">
        <f>IF(ISERR(SMALL(L20:BC20,4)),0,SMALL(L20:BC20,4))</f>
        <v>0</v>
      </c>
      <c r="BO20" s="5">
        <f>IF(ISERR(SMALL(L20:BC20,5)),0,SMALL(L20:BC20,5))</f>
        <v>0</v>
      </c>
      <c r="BP20" s="5">
        <f>IF(ISERR(SMALL(L20:BC20,6)),0,SMALL(L20:BC20,6))</f>
        <v>0</v>
      </c>
      <c r="BQ20" s="5">
        <f>IF(ISERR(SMALL(L20:BC20,7)),0,SMALL(L20:BC20,7))</f>
        <v>0</v>
      </c>
      <c r="BR20" s="5">
        <f>IF(ISERR(SMALL(L20:BC20,8)),0,SMALL(L20:BC20,8))</f>
        <v>6</v>
      </c>
      <c r="BS20" s="47">
        <f>IF(ISERR(SMALL(L20:BC20,9)),0,SMALL(L20:BC20,9))</f>
        <v>7</v>
      </c>
      <c r="BT20" s="47">
        <f>IF(ISERR(SMALL(L20:BC20,10)),0,SMALL(L20:BC20,10))</f>
        <v>0</v>
      </c>
      <c r="BU20" s="47">
        <f>IF(ISERR(SMALL(L20:BC20,11)),0,SMALL(L20:BC20,11))</f>
        <v>0</v>
      </c>
      <c r="BV20" s="47">
        <f>IF(ISERR(SMALL(L20:BC20,12)),0,SMALL(L20:BC20,12))</f>
        <v>0</v>
      </c>
      <c r="BW20" s="47">
        <f>IF(ISERR(SMALL(L20:BC20,13)),0,SMALL(L20:BC20,13))</f>
        <v>0</v>
      </c>
      <c r="BX20" s="47">
        <f>IF(ISERR(SMALL(L20:BC20,14)),0,SMALL(L20:BC20,14))</f>
        <v>0</v>
      </c>
      <c r="BY20" s="47">
        <f>IF(ISERR(SMALL(L20:BC20,15)),0,SMALL(L20:BC20,15))</f>
        <v>0</v>
      </c>
      <c r="BZ20" s="47">
        <f>IF(ISERR(SMALL(L20:BC20,16)),0,SMALL(L20:BC20,16))</f>
        <v>0</v>
      </c>
      <c r="CA20" s="47">
        <f>IF(ISERR(SMALL(L20:BC20,17)),0,SMALL(L20:BC20,17))</f>
        <v>0</v>
      </c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</row>
    <row r="21" spans="1:92" ht="12.75">
      <c r="A21" s="21">
        <v>17</v>
      </c>
      <c r="B21" s="26" t="s">
        <v>90</v>
      </c>
      <c r="C21" s="25">
        <v>0.5</v>
      </c>
      <c r="D21" s="31">
        <f>BD21</f>
        <v>13</v>
      </c>
      <c r="E21" s="31">
        <f>BJ21</f>
        <v>1</v>
      </c>
      <c r="F21" s="40">
        <f>BF21</f>
        <v>12</v>
      </c>
      <c r="G21" s="31">
        <f>BH21</f>
        <v>9</v>
      </c>
      <c r="H21" s="31">
        <f>G21-I21</f>
        <v>8</v>
      </c>
      <c r="I21" s="31">
        <f>BG21</f>
        <v>1</v>
      </c>
      <c r="J21" s="38">
        <f>IF(ISERROR(F21/IF(I21&gt;$E$3,H21,H21-($E$3-I21))),0,F21/IF(I21&gt;$E$3,H21,H21-($E$3-I21)))</f>
        <v>1.7142857142857142</v>
      </c>
      <c r="K21" s="38">
        <f>IF(COUNTIF(L21:BC21,"&gt;0")=0,0,SUM(L21:BC21)/COUNTIF(L21:BC21,"&gt;0"))</f>
        <v>1.625</v>
      </c>
      <c r="L21" s="33">
        <v>1</v>
      </c>
      <c r="M21" s="32">
        <v>2</v>
      </c>
      <c r="N21" s="32">
        <v>3</v>
      </c>
      <c r="O21" s="32">
        <v>1</v>
      </c>
      <c r="P21" s="32">
        <v>1</v>
      </c>
      <c r="Q21" s="32">
        <v>0</v>
      </c>
      <c r="R21" s="33">
        <v>2</v>
      </c>
      <c r="S21" s="32">
        <v>2</v>
      </c>
      <c r="T21" s="32">
        <v>1</v>
      </c>
      <c r="U21" s="32"/>
      <c r="V21" s="33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6"/>
      <c r="BB21" s="36"/>
      <c r="BC21" s="42"/>
      <c r="BD21" s="43">
        <f>SUM(L21:BC21)</f>
        <v>13</v>
      </c>
      <c r="BE21" s="44">
        <f>BJ21</f>
        <v>1</v>
      </c>
      <c r="BF21" s="43">
        <f>BD21-BE21</f>
        <v>12</v>
      </c>
      <c r="BG21" s="44">
        <f>COUNTIF(L21:BC21,0)</f>
        <v>1</v>
      </c>
      <c r="BH21" s="44">
        <f>COUNTIF(L21:BC21,"&gt;=0")</f>
        <v>9</v>
      </c>
      <c r="BI21" s="45"/>
      <c r="BJ21" s="46">
        <f>SUMIF($BK$4:$CA$4,CONCATENATE("&lt;=",$E$3),BK21:CA21)</f>
        <v>1</v>
      </c>
      <c r="BK21" s="5">
        <f>IF(ISERR(SMALL(L21:BC21,1)),0,SMALL(L21:BC21,1))</f>
        <v>0</v>
      </c>
      <c r="BL21" s="5">
        <f>IF(ISERR(SMALL(L21:BC21,2)),0,SMALL(L21:BC21,2))</f>
        <v>1</v>
      </c>
      <c r="BM21" s="5">
        <f>IF(ISERR(SMALL(L21:BC21,3)),0,SMALL(L21:BC21,3))</f>
        <v>1</v>
      </c>
      <c r="BN21" s="5">
        <f>IF(ISERR(SMALL(L21:BC21,4)),0,SMALL(L21:BC21,4))</f>
        <v>1</v>
      </c>
      <c r="BO21" s="5">
        <f>IF(ISERR(SMALL(L21:BC21,5)),0,SMALL(L21:BC21,5))</f>
        <v>1</v>
      </c>
      <c r="BP21" s="5">
        <f>IF(ISERR(SMALL(L21:BC21,6)),0,SMALL(L21:BC21,6))</f>
        <v>2</v>
      </c>
      <c r="BQ21" s="5">
        <f>IF(ISERR(SMALL(L21:BC21,7)),0,SMALL(L21:BC21,7))</f>
        <v>2</v>
      </c>
      <c r="BR21" s="5">
        <f>IF(ISERR(SMALL(L21:BC21,8)),0,SMALL(L21:BC21,8))</f>
        <v>2</v>
      </c>
      <c r="BS21" s="47">
        <f>IF(ISERR(SMALL(L21:BC21,9)),0,SMALL(L21:BC21,9))</f>
        <v>3</v>
      </c>
      <c r="BT21" s="47">
        <f>IF(ISERR(SMALL(L21:BC21,10)),0,SMALL(L21:BC21,10))</f>
        <v>0</v>
      </c>
      <c r="BU21" s="47">
        <f>IF(ISERR(SMALL(L21:BC21,11)),0,SMALL(L21:BC21,11))</f>
        <v>0</v>
      </c>
      <c r="BV21" s="47">
        <f>IF(ISERR(SMALL(L21:BC21,12)),0,SMALL(L21:BC21,12))</f>
        <v>0</v>
      </c>
      <c r="BW21" s="47">
        <f>IF(ISERR(SMALL(L21:BC21,13)),0,SMALL(L21:BC21,13))</f>
        <v>0</v>
      </c>
      <c r="BX21" s="47">
        <f>IF(ISERR(SMALL(L21:BC21,14)),0,SMALL(L21:BC21,14))</f>
        <v>0</v>
      </c>
      <c r="BY21" s="47">
        <f>IF(ISERR(SMALL(L21:BC21,15)),0,SMALL(L21:BC21,15))</f>
        <v>0</v>
      </c>
      <c r="BZ21" s="47">
        <f>IF(ISERR(SMALL(L21:BC21,16)),0,SMALL(L21:BC21,16))</f>
        <v>0</v>
      </c>
      <c r="CA21" s="47">
        <f>IF(ISERR(SMALL(L21:BC21,17)),0,SMALL(L21:BC21,17))</f>
        <v>0</v>
      </c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</row>
    <row r="22" spans="1:92" ht="12.75">
      <c r="A22" s="21">
        <v>18</v>
      </c>
      <c r="B22" s="22" t="s">
        <v>95</v>
      </c>
      <c r="C22" s="23">
        <v>3</v>
      </c>
      <c r="D22" s="31">
        <f>BD22</f>
        <v>12</v>
      </c>
      <c r="E22" s="31">
        <f>BJ22</f>
        <v>0</v>
      </c>
      <c r="F22" s="40">
        <f>BF22</f>
        <v>12</v>
      </c>
      <c r="G22" s="31">
        <f>BH22</f>
        <v>9</v>
      </c>
      <c r="H22" s="31">
        <f>G22-I22</f>
        <v>4</v>
      </c>
      <c r="I22" s="31">
        <f>BG22</f>
        <v>5</v>
      </c>
      <c r="J22" s="38">
        <f>IF(ISERROR(F22/IF(I22&gt;$E$3,H22,H22-($E$3-I22))),0,F22/IF(I22&gt;$E$3,H22,H22-($E$3-I22)))</f>
        <v>3</v>
      </c>
      <c r="K22" s="38">
        <f>IF(COUNTIF(L22:BC22,"&gt;0")=0,0,SUM(L22:BC22)/COUNTIF(L22:BC22,"&gt;0"))</f>
        <v>3</v>
      </c>
      <c r="L22" s="32">
        <v>3</v>
      </c>
      <c r="M22" s="32">
        <v>0</v>
      </c>
      <c r="N22" s="32">
        <v>0</v>
      </c>
      <c r="O22" s="32">
        <v>0</v>
      </c>
      <c r="P22" s="32">
        <v>0</v>
      </c>
      <c r="Q22" s="32">
        <v>3</v>
      </c>
      <c r="R22" s="33">
        <v>3</v>
      </c>
      <c r="S22" s="32">
        <v>0</v>
      </c>
      <c r="T22" s="32">
        <v>3</v>
      </c>
      <c r="U22" s="32"/>
      <c r="V22" s="33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6"/>
      <c r="BB22" s="36"/>
      <c r="BC22" s="42"/>
      <c r="BD22" s="43">
        <f>SUM(L22:BC22)</f>
        <v>12</v>
      </c>
      <c r="BE22" s="44">
        <f>BJ22</f>
        <v>0</v>
      </c>
      <c r="BF22" s="43">
        <f>BD22-BE22</f>
        <v>12</v>
      </c>
      <c r="BG22" s="44">
        <f>COUNTIF(L22:BC22,0)</f>
        <v>5</v>
      </c>
      <c r="BH22" s="44">
        <f>COUNTIF(L22:BC22,"&gt;=0")</f>
        <v>9</v>
      </c>
      <c r="BI22" s="45"/>
      <c r="BJ22" s="46">
        <f>SUMIF($BK$4:$CA$4,CONCATENATE("&lt;=",$E$3),BK22:CA22)</f>
        <v>0</v>
      </c>
      <c r="BK22" s="5">
        <f>IF(ISERR(SMALL(L22:BC22,1)),0,SMALL(L22:BC22,1))</f>
        <v>0</v>
      </c>
      <c r="BL22" s="5">
        <f>IF(ISERR(SMALL(L22:BC22,2)),0,SMALL(L22:BC22,2))</f>
        <v>0</v>
      </c>
      <c r="BM22" s="5">
        <f>IF(ISERR(SMALL(L22:BC22,3)),0,SMALL(L22:BC22,3))</f>
        <v>0</v>
      </c>
      <c r="BN22" s="5">
        <f>IF(ISERR(SMALL(L22:BC22,4)),0,SMALL(L22:BC22,4))</f>
        <v>0</v>
      </c>
      <c r="BO22" s="5">
        <f>IF(ISERR(SMALL(L22:BC22,5)),0,SMALL(L22:BC22,5))</f>
        <v>0</v>
      </c>
      <c r="BP22" s="5">
        <f>IF(ISERR(SMALL(L22:BC22,6)),0,SMALL(L22:BC22,6))</f>
        <v>3</v>
      </c>
      <c r="BQ22" s="5">
        <f>IF(ISERR(SMALL(L22:BC22,7)),0,SMALL(L22:BC22,7))</f>
        <v>3</v>
      </c>
      <c r="BR22" s="5">
        <f>IF(ISERR(SMALL(L22:BC22,8)),0,SMALL(L22:BC22,8))</f>
        <v>3</v>
      </c>
      <c r="BS22" s="47">
        <f>IF(ISERR(SMALL(L22:BC22,9)),0,SMALL(L22:BC22,9))</f>
        <v>3</v>
      </c>
      <c r="BT22" s="47">
        <f>IF(ISERR(SMALL(L22:BC22,10)),0,SMALL(L22:BC22,10))</f>
        <v>0</v>
      </c>
      <c r="BU22" s="47">
        <f>IF(ISERR(SMALL(L22:BC22,11)),0,SMALL(L22:BC22,11))</f>
        <v>0</v>
      </c>
      <c r="BV22" s="47">
        <f>IF(ISERR(SMALL(L22:BC22,12)),0,SMALL(L22:BC22,12))</f>
        <v>0</v>
      </c>
      <c r="BW22" s="47">
        <f>IF(ISERR(SMALL(L22:BC22,13)),0,SMALL(L22:BC22,13))</f>
        <v>0</v>
      </c>
      <c r="BX22" s="47">
        <f>IF(ISERR(SMALL(L22:BC22,14)),0,SMALL(L22:BC22,14))</f>
        <v>0</v>
      </c>
      <c r="BY22" s="47">
        <f>IF(ISERR(SMALL(L22:BC22,15)),0,SMALL(L22:BC22,15))</f>
        <v>0</v>
      </c>
      <c r="BZ22" s="47">
        <f>IF(ISERR(SMALL(L22:BC22,16)),0,SMALL(L22:BC22,16))</f>
        <v>0</v>
      </c>
      <c r="CA22" s="47">
        <f>IF(ISERR(SMALL(L22:BC22,17)),0,SMALL(L22:BC22,17))</f>
        <v>0</v>
      </c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</row>
    <row r="23" spans="1:92" ht="12.75">
      <c r="A23" s="21">
        <v>19</v>
      </c>
      <c r="B23" s="22" t="s">
        <v>98</v>
      </c>
      <c r="C23" s="23">
        <v>3</v>
      </c>
      <c r="D23" s="31">
        <f>BD23</f>
        <v>12</v>
      </c>
      <c r="E23" s="31">
        <f>BJ23</f>
        <v>0</v>
      </c>
      <c r="F23" s="40">
        <f>BF23</f>
        <v>12</v>
      </c>
      <c r="G23" s="31">
        <f>BH23</f>
        <v>9</v>
      </c>
      <c r="H23" s="31">
        <f>G23-I23</f>
        <v>4</v>
      </c>
      <c r="I23" s="31">
        <f>BG23</f>
        <v>5</v>
      </c>
      <c r="J23" s="38">
        <f>IF(ISERROR(F23/IF(I23&gt;$E$3,H23,H23-($E$3-I23))),0,F23/IF(I23&gt;$E$3,H23,H23-($E$3-I23)))</f>
        <v>3</v>
      </c>
      <c r="K23" s="38">
        <f>IF(COUNTIF(L23:BC23,"&gt;0")=0,0,SUM(L23:BC23)/COUNTIF(L23:BC23,"&gt;0"))</f>
        <v>3</v>
      </c>
      <c r="L23" s="33">
        <v>3</v>
      </c>
      <c r="M23" s="32">
        <v>0</v>
      </c>
      <c r="N23" s="32">
        <v>0</v>
      </c>
      <c r="O23" s="32">
        <v>0</v>
      </c>
      <c r="P23" s="32">
        <v>0</v>
      </c>
      <c r="Q23" s="32">
        <v>3</v>
      </c>
      <c r="R23" s="33">
        <v>3</v>
      </c>
      <c r="S23" s="32">
        <v>0</v>
      </c>
      <c r="T23" s="32">
        <v>3</v>
      </c>
      <c r="U23" s="32"/>
      <c r="V23" s="33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6"/>
      <c r="BB23" s="36"/>
      <c r="BC23" s="42"/>
      <c r="BD23" s="43">
        <f>SUM(L23:BC23)</f>
        <v>12</v>
      </c>
      <c r="BE23" s="44">
        <f>BJ23</f>
        <v>0</v>
      </c>
      <c r="BF23" s="43">
        <f>BD23-BE23</f>
        <v>12</v>
      </c>
      <c r="BG23" s="44">
        <f>COUNTIF(L23:BC23,0)</f>
        <v>5</v>
      </c>
      <c r="BH23" s="44">
        <f>COUNTIF(L23:BC23,"&gt;=0")</f>
        <v>9</v>
      </c>
      <c r="BI23" s="45"/>
      <c r="BJ23" s="46">
        <f>SUMIF($BK$4:$CA$4,CONCATENATE("&lt;=",$E$3),BK23:CA23)</f>
        <v>0</v>
      </c>
      <c r="BK23" s="5">
        <f>IF(ISERR(SMALL(L23:BC23,1)),0,SMALL(L23:BC23,1))</f>
        <v>0</v>
      </c>
      <c r="BL23" s="5">
        <f>IF(ISERR(SMALL(L23:BC23,2)),0,SMALL(L23:BC23,2))</f>
        <v>0</v>
      </c>
      <c r="BM23" s="5">
        <f>IF(ISERR(SMALL(L23:BC23,3)),0,SMALL(L23:BC23,3))</f>
        <v>0</v>
      </c>
      <c r="BN23" s="5">
        <f>IF(ISERR(SMALL(L23:BC23,4)),0,SMALL(L23:BC23,4))</f>
        <v>0</v>
      </c>
      <c r="BO23" s="5">
        <f>IF(ISERR(SMALL(L23:BC23,5)),0,SMALL(L23:BC23,5))</f>
        <v>0</v>
      </c>
      <c r="BP23" s="5">
        <f>IF(ISERR(SMALL(L23:BC23,6)),0,SMALL(L23:BC23,6))</f>
        <v>3</v>
      </c>
      <c r="BQ23" s="5">
        <f>IF(ISERR(SMALL(L23:BC23,7)),0,SMALL(L23:BC23,7))</f>
        <v>3</v>
      </c>
      <c r="BR23" s="5">
        <f>IF(ISERR(SMALL(L23:BC23,8)),0,SMALL(L23:BC23,8))</f>
        <v>3</v>
      </c>
      <c r="BS23" s="47">
        <f>IF(ISERR(SMALL(L23:BC23,9)),0,SMALL(L23:BC23,9))</f>
        <v>3</v>
      </c>
      <c r="BT23" s="47">
        <f>IF(ISERR(SMALL(L23:BC23,10)),0,SMALL(L23:BC23,10))</f>
        <v>0</v>
      </c>
      <c r="BU23" s="47">
        <f>IF(ISERR(SMALL(L23:BC23,11)),0,SMALL(L23:BC23,11))</f>
        <v>0</v>
      </c>
      <c r="BV23" s="47">
        <f>IF(ISERR(SMALL(L23:BC23,12)),0,SMALL(L23:BC23,12))</f>
        <v>0</v>
      </c>
      <c r="BW23" s="47">
        <f>IF(ISERR(SMALL(L23:BC23,13)),0,SMALL(L23:BC23,13))</f>
        <v>0</v>
      </c>
      <c r="BX23" s="47">
        <f>IF(ISERR(SMALL(L23:BC23,14)),0,SMALL(L23:BC23,14))</f>
        <v>0</v>
      </c>
      <c r="BY23" s="47">
        <f>IF(ISERR(SMALL(L23:BC23,15)),0,SMALL(L23:BC23,15))</f>
        <v>0</v>
      </c>
      <c r="BZ23" s="47">
        <f>IF(ISERR(SMALL(L23:BC23,16)),0,SMALL(L23:BC23,16))</f>
        <v>0</v>
      </c>
      <c r="CA23" s="47">
        <f>IF(ISERR(SMALL(L23:BC23,17)),0,SMALL(L23:BC23,17))</f>
        <v>0</v>
      </c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</row>
    <row r="24" spans="1:92" ht="12.75">
      <c r="A24" s="21">
        <v>20</v>
      </c>
      <c r="B24" s="24" t="s">
        <v>100</v>
      </c>
      <c r="C24" s="25">
        <v>0</v>
      </c>
      <c r="D24" s="31">
        <f>BD24</f>
        <v>10</v>
      </c>
      <c r="E24" s="31">
        <f>BJ24</f>
        <v>0</v>
      </c>
      <c r="F24" s="40">
        <f>BF24</f>
        <v>10</v>
      </c>
      <c r="G24" s="31">
        <f>BH24</f>
        <v>9</v>
      </c>
      <c r="H24" s="31">
        <f>G24-I24</f>
        <v>7</v>
      </c>
      <c r="I24" s="31">
        <f>BG24</f>
        <v>2</v>
      </c>
      <c r="J24" s="38">
        <f>IF(ISERROR(F24/IF(I24&gt;$E$3,H24,H24-($E$3-I24))),0,F24/IF(I24&gt;$E$3,H24,H24-($E$3-I24)))</f>
        <v>1.4285714285714286</v>
      </c>
      <c r="K24" s="38">
        <f>IF(COUNTIF(L24:BC24,"&gt;0")=0,0,SUM(L24:BC24)/COUNTIF(L24:BC24,"&gt;0"))</f>
        <v>1.4285714285714286</v>
      </c>
      <c r="L24" s="33">
        <v>0</v>
      </c>
      <c r="M24" s="32">
        <v>2</v>
      </c>
      <c r="N24" s="32">
        <v>0</v>
      </c>
      <c r="O24" s="32">
        <v>1</v>
      </c>
      <c r="P24" s="32">
        <v>1</v>
      </c>
      <c r="Q24" s="32">
        <v>1</v>
      </c>
      <c r="R24" s="33">
        <v>2</v>
      </c>
      <c r="S24" s="32">
        <v>2</v>
      </c>
      <c r="T24" s="32">
        <v>1</v>
      </c>
      <c r="U24" s="32"/>
      <c r="V24" s="33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6"/>
      <c r="BB24" s="36"/>
      <c r="BC24" s="42"/>
      <c r="BD24" s="43">
        <f>SUM(L24:BC24)</f>
        <v>10</v>
      </c>
      <c r="BE24" s="44">
        <f>BJ24</f>
        <v>0</v>
      </c>
      <c r="BF24" s="43">
        <f>BD24-BE24</f>
        <v>10</v>
      </c>
      <c r="BG24" s="44">
        <f>COUNTIF(L24:BC24,0)</f>
        <v>2</v>
      </c>
      <c r="BH24" s="44">
        <f>COUNTIF(L24:BC24,"&gt;=0")</f>
        <v>9</v>
      </c>
      <c r="BI24" s="45"/>
      <c r="BJ24" s="46">
        <f>SUMIF($BK$4:$CA$4,CONCATENATE("&lt;=",$E$3),BK24:CA24)</f>
        <v>0</v>
      </c>
      <c r="BK24" s="5">
        <f>IF(ISERR(SMALL(L24:BC24,1)),0,SMALL(L24:BC24,1))</f>
        <v>0</v>
      </c>
      <c r="BL24" s="5">
        <f>IF(ISERR(SMALL(L24:BC24,2)),0,SMALL(L24:BC24,2))</f>
        <v>0</v>
      </c>
      <c r="BM24" s="5">
        <f>IF(ISERR(SMALL(L24:BC24,3)),0,SMALL(L24:BC24,3))</f>
        <v>1</v>
      </c>
      <c r="BN24" s="5">
        <f>IF(ISERR(SMALL(L24:BC24,4)),0,SMALL(L24:BC24,4))</f>
        <v>1</v>
      </c>
      <c r="BO24" s="5">
        <f>IF(ISERR(SMALL(L24:BC24,5)),0,SMALL(L24:BC24,5))</f>
        <v>1</v>
      </c>
      <c r="BP24" s="5">
        <f>IF(ISERR(SMALL(L24:BC24,6)),0,SMALL(L24:BC24,6))</f>
        <v>1</v>
      </c>
      <c r="BQ24" s="5">
        <f>IF(ISERR(SMALL(L24:BC24,7)),0,SMALL(L24:BC24,7))</f>
        <v>2</v>
      </c>
      <c r="BR24" s="5">
        <f>IF(ISERR(SMALL(L24:BC24,8)),0,SMALL(L24:BC24,8))</f>
        <v>2</v>
      </c>
      <c r="BS24" s="47">
        <f>IF(ISERR(SMALL(L24:BC24,9)),0,SMALL(L24:BC24,9))</f>
        <v>2</v>
      </c>
      <c r="BT24" s="47">
        <f>IF(ISERR(SMALL(L24:BC24,10)),0,SMALL(L24:BC24,10))</f>
        <v>0</v>
      </c>
      <c r="BU24" s="47">
        <f>IF(ISERR(SMALL(L24:BC24,11)),0,SMALL(L24:BC24,11))</f>
        <v>0</v>
      </c>
      <c r="BV24" s="47">
        <f>IF(ISERR(SMALL(L24:BC24,12)),0,SMALL(L24:BC24,12))</f>
        <v>0</v>
      </c>
      <c r="BW24" s="47">
        <f>IF(ISERR(SMALL(L24:BC24,13)),0,SMALL(L24:BC24,13))</f>
        <v>0</v>
      </c>
      <c r="BX24" s="47">
        <f>IF(ISERR(SMALL(L24:BC24,14)),0,SMALL(L24:BC24,14))</f>
        <v>0</v>
      </c>
      <c r="BY24" s="47">
        <f>IF(ISERR(SMALL(L24:BC24,15)),0,SMALL(L24:BC24,15))</f>
        <v>0</v>
      </c>
      <c r="BZ24" s="47">
        <f>IF(ISERR(SMALL(L24:BC24,16)),0,SMALL(L24:BC24,16))</f>
        <v>0</v>
      </c>
      <c r="CA24" s="47">
        <f>IF(ISERR(SMALL(L24:BC24,17)),0,SMALL(L24:BC24,17))</f>
        <v>0</v>
      </c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</row>
    <row r="25" spans="1:92" ht="12.75">
      <c r="A25" s="21">
        <v>21</v>
      </c>
      <c r="B25" s="24" t="s">
        <v>93</v>
      </c>
      <c r="C25" s="25">
        <v>1.5</v>
      </c>
      <c r="D25" s="13">
        <f>BD25</f>
        <v>8</v>
      </c>
      <c r="E25" s="13">
        <f>BJ25</f>
        <v>0</v>
      </c>
      <c r="F25" s="39">
        <f>BF25</f>
        <v>8</v>
      </c>
      <c r="G25" s="13">
        <f>BH25</f>
        <v>9</v>
      </c>
      <c r="H25" s="13">
        <f>G25-I25</f>
        <v>2</v>
      </c>
      <c r="I25" s="13">
        <f>BG25</f>
        <v>7</v>
      </c>
      <c r="J25" s="38">
        <f>IF(ISERROR(F25/IF(I25&gt;$E$3,H25,H25-($E$3-I25))),0,F25/IF(I25&gt;$E$3,H25,H25-($E$3-I25)))</f>
        <v>4</v>
      </c>
      <c r="K25" s="38">
        <f>IF(COUNTIF(L25:BC25,"&gt;0")=0,0,SUM(L25:BC25)/COUNTIF(L25:BC25,"&gt;0"))</f>
        <v>4</v>
      </c>
      <c r="L25" s="33">
        <v>0</v>
      </c>
      <c r="M25" s="32">
        <v>3</v>
      </c>
      <c r="N25" s="32">
        <v>0</v>
      </c>
      <c r="O25" s="32">
        <v>0</v>
      </c>
      <c r="P25" s="32">
        <v>0</v>
      </c>
      <c r="Q25" s="32">
        <v>0</v>
      </c>
      <c r="R25" s="33">
        <v>5</v>
      </c>
      <c r="S25" s="32">
        <v>0</v>
      </c>
      <c r="T25" s="33">
        <v>0</v>
      </c>
      <c r="U25" s="32"/>
      <c r="V25" s="33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6"/>
      <c r="BB25" s="36"/>
      <c r="BC25" s="4"/>
      <c r="BD25" s="48">
        <f>SUM(L25:BC25)</f>
        <v>8</v>
      </c>
      <c r="BE25" s="3">
        <f>BJ25</f>
        <v>0</v>
      </c>
      <c r="BF25" s="48">
        <f>BD25-BE25</f>
        <v>8</v>
      </c>
      <c r="BG25" s="3">
        <f>COUNTIF(L25:BC25,0)</f>
        <v>7</v>
      </c>
      <c r="BH25" s="3">
        <f>COUNTIF(L25:BC25,"&gt;=0")</f>
        <v>9</v>
      </c>
      <c r="BI25" s="10"/>
      <c r="BJ25" s="49">
        <f>SUMIF($BK$4:$CA$4,CONCATENATE("&lt;=",$E$3),BK25:CA25)</f>
        <v>0</v>
      </c>
      <c r="BK25" s="5">
        <f>IF(ISERR(SMALL(L25:BC25,1)),0,SMALL(L25:BC25,1))</f>
        <v>0</v>
      </c>
      <c r="BL25" s="5">
        <f>IF(ISERR(SMALL(L25:BC25,2)),0,SMALL(L25:BC25,2))</f>
        <v>0</v>
      </c>
      <c r="BM25" s="5">
        <f>IF(ISERR(SMALL(L25:BC25,3)),0,SMALL(L25:BC25,3))</f>
        <v>0</v>
      </c>
      <c r="BN25" s="5">
        <f>IF(ISERR(SMALL(L25:BC25,4)),0,SMALL(L25:BC25,4))</f>
        <v>0</v>
      </c>
      <c r="BO25" s="5">
        <f>IF(ISERR(SMALL(L25:BC25,5)),0,SMALL(L25:BC25,5))</f>
        <v>0</v>
      </c>
      <c r="BP25" s="5">
        <f>IF(ISERR(SMALL(L25:BC25,6)),0,SMALL(L25:BC25,6))</f>
        <v>0</v>
      </c>
      <c r="BQ25" s="5">
        <f>IF(ISERR(SMALL(L25:BC25,7)),0,SMALL(L25:BC25,7))</f>
        <v>0</v>
      </c>
      <c r="BR25" s="5">
        <f>IF(ISERR(SMALL(L25:BC25,8)),0,SMALL(L25:BC25,8))</f>
        <v>3</v>
      </c>
      <c r="BS25" s="47">
        <f>IF(ISERR(SMALL(L25:BC25,9)),0,SMALL(L25:BC25,9))</f>
        <v>5</v>
      </c>
      <c r="BT25" s="47">
        <f>IF(ISERR(SMALL(L25:BC25,10)),0,SMALL(L25:BC25,10))</f>
        <v>0</v>
      </c>
      <c r="BU25" s="47">
        <f>IF(ISERR(SMALL(L25:BC25,11)),0,SMALL(L25:BC25,11))</f>
        <v>0</v>
      </c>
      <c r="BV25" s="47">
        <f>IF(ISERR(SMALL(L25:BC25,12)),0,SMALL(L25:BC25,12))</f>
        <v>0</v>
      </c>
      <c r="BW25" s="47">
        <f>IF(ISERR(SMALL(L25:BC25,13)),0,SMALL(L25:BC25,13))</f>
        <v>0</v>
      </c>
      <c r="BX25" s="47">
        <f>IF(ISERR(SMALL(L25:BC25,14)),0,SMALL(L25:BC25,14))</f>
        <v>0</v>
      </c>
      <c r="BY25" s="47">
        <f>IF(ISERR(SMALL(L25:BC25,15)),0,SMALL(L25:BC25,15))</f>
        <v>0</v>
      </c>
      <c r="BZ25" s="47">
        <f>IF(ISERR(SMALL(L25:BC25,16)),0,SMALL(L25:BC25,16))</f>
        <v>0</v>
      </c>
      <c r="CA25" s="47">
        <f>IF(ISERR(SMALL(L25:BC25,17)),0,SMALL(L25:BC25,17))</f>
        <v>0</v>
      </c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</row>
    <row r="26" spans="1:92" ht="12.75">
      <c r="A26" s="21">
        <v>22</v>
      </c>
      <c r="B26" s="22" t="s">
        <v>33</v>
      </c>
      <c r="C26" s="23">
        <v>3</v>
      </c>
      <c r="D26" s="31">
        <f>BD26</f>
        <v>7</v>
      </c>
      <c r="E26" s="31">
        <f>BJ26</f>
        <v>0</v>
      </c>
      <c r="F26" s="40">
        <f>BF26</f>
        <v>7</v>
      </c>
      <c r="G26" s="31">
        <f>BH26</f>
        <v>9</v>
      </c>
      <c r="H26" s="31">
        <f>G26-I26</f>
        <v>4</v>
      </c>
      <c r="I26" s="31">
        <f>BG26</f>
        <v>5</v>
      </c>
      <c r="J26" s="38">
        <f>IF(ISERROR(F26/IF(I26&gt;$E$3,H26,H26-($E$3-I26))),0,F26/IF(I26&gt;$E$3,H26,H26-($E$3-I26)))</f>
        <v>1.75</v>
      </c>
      <c r="K26" s="38">
        <f>IF(COUNTIF(L26:BC26,"&gt;0")=0,0,SUM(L26:BC26)/COUNTIF(L26:BC26,"&gt;0"))</f>
        <v>1.75</v>
      </c>
      <c r="L26" s="32">
        <v>1</v>
      </c>
      <c r="M26" s="32">
        <v>1</v>
      </c>
      <c r="N26" s="32">
        <v>3</v>
      </c>
      <c r="O26" s="35">
        <v>0</v>
      </c>
      <c r="P26" s="35">
        <v>0</v>
      </c>
      <c r="Q26" s="32">
        <v>0</v>
      </c>
      <c r="R26" s="33">
        <v>0</v>
      </c>
      <c r="S26" s="32">
        <v>0</v>
      </c>
      <c r="T26" s="35">
        <v>2</v>
      </c>
      <c r="U26" s="35"/>
      <c r="V26" s="35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68"/>
      <c r="BB26" s="32"/>
      <c r="BC26" s="42"/>
      <c r="BD26" s="43">
        <f>SUM(L26:BC26)</f>
        <v>7</v>
      </c>
      <c r="BE26" s="44">
        <f>BJ26</f>
        <v>0</v>
      </c>
      <c r="BF26" s="43">
        <f>BD26-BE26</f>
        <v>7</v>
      </c>
      <c r="BG26" s="44">
        <f>COUNTIF(L26:BC26,0)</f>
        <v>5</v>
      </c>
      <c r="BH26" s="44">
        <f>COUNTIF(L26:BC26,"&gt;=0")</f>
        <v>9</v>
      </c>
      <c r="BI26" s="45"/>
      <c r="BJ26" s="46">
        <f>SUMIF($BK$4:$CA$4,CONCATENATE("&lt;=",$E$3),BK26:CA26)</f>
        <v>0</v>
      </c>
      <c r="BK26" s="5">
        <f>IF(ISERR(SMALL(L26:BC26,1)),0,SMALL(L26:BC26,1))</f>
        <v>0</v>
      </c>
      <c r="BL26" s="5">
        <f>IF(ISERR(SMALL(L26:BC26,2)),0,SMALL(L26:BC26,2))</f>
        <v>0</v>
      </c>
      <c r="BM26" s="5">
        <f>IF(ISERR(SMALL(L26:BC26,3)),0,SMALL(L26:BC26,3))</f>
        <v>0</v>
      </c>
      <c r="BN26" s="5">
        <f>IF(ISERR(SMALL(L26:BC26,4)),0,SMALL(L26:BC26,4))</f>
        <v>0</v>
      </c>
      <c r="BO26" s="5">
        <f>IF(ISERR(SMALL(L26:BC26,5)),0,SMALL(L26:BC26,5))</f>
        <v>0</v>
      </c>
      <c r="BP26" s="5">
        <f>IF(ISERR(SMALL(L26:BC26,6)),0,SMALL(L26:BC26,6))</f>
        <v>1</v>
      </c>
      <c r="BQ26" s="5">
        <f>IF(ISERR(SMALL(L26:BC26,7)),0,SMALL(L26:BC26,7))</f>
        <v>1</v>
      </c>
      <c r="BR26" s="5">
        <f>IF(ISERR(SMALL(L26:BC26,8)),0,SMALL(L26:BC26,8))</f>
        <v>2</v>
      </c>
      <c r="BS26" s="47">
        <f>IF(ISERR(SMALL(L26:BC26,9)),0,SMALL(L26:BC26,9))</f>
        <v>3</v>
      </c>
      <c r="BT26" s="47">
        <f>IF(ISERR(SMALL(L26:BC26,10)),0,SMALL(L26:BC26,10))</f>
        <v>0</v>
      </c>
      <c r="BU26" s="47">
        <f>IF(ISERR(SMALL(L26:BC26,11)),0,SMALL(L26:BC26,11))</f>
        <v>0</v>
      </c>
      <c r="BV26" s="47">
        <f>IF(ISERR(SMALL(L26:BC26,12)),0,SMALL(L26:BC26,12))</f>
        <v>0</v>
      </c>
      <c r="BW26" s="47">
        <f>IF(ISERR(SMALL(L26:BC26,13)),0,SMALL(L26:BC26,13))</f>
        <v>0</v>
      </c>
      <c r="BX26" s="47">
        <f>IF(ISERR(SMALL(L26:BC26,14)),0,SMALL(L26:BC26,14))</f>
        <v>0</v>
      </c>
      <c r="BY26" s="47">
        <f>IF(ISERR(SMALL(L26:BC26,15)),0,SMALL(L26:BC26,15))</f>
        <v>0</v>
      </c>
      <c r="BZ26" s="47">
        <f>IF(ISERR(SMALL(L26:BC26,16)),0,SMALL(L26:BC26,16))</f>
        <v>0</v>
      </c>
      <c r="CA26" s="47">
        <f>IF(ISERR(SMALL(L26:BC26,17)),0,SMALL(L26:BC26,17))</f>
        <v>0</v>
      </c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</row>
    <row r="27" spans="1:92" ht="12.75">
      <c r="A27" s="21">
        <v>23</v>
      </c>
      <c r="B27" s="22" t="s">
        <v>22</v>
      </c>
      <c r="C27" s="23">
        <v>5</v>
      </c>
      <c r="D27" s="31">
        <f>BD27</f>
        <v>6</v>
      </c>
      <c r="E27" s="31">
        <f>BJ27</f>
        <v>0</v>
      </c>
      <c r="F27" s="40">
        <f>BF27</f>
        <v>6</v>
      </c>
      <c r="G27" s="31">
        <f>BH27</f>
        <v>9</v>
      </c>
      <c r="H27" s="31">
        <f>G27-I27</f>
        <v>1</v>
      </c>
      <c r="I27" s="31">
        <f>BG27</f>
        <v>8</v>
      </c>
      <c r="J27" s="38">
        <f>IF(ISERROR(F27/IF(I27&gt;$E$3,H27,H27-($E$3-I27))),0,F27/IF(I27&gt;$E$3,H27,H27-($E$3-I27)))</f>
        <v>6</v>
      </c>
      <c r="K27" s="38">
        <f>IF(COUNTIF(L27:BC27,"&gt;0")=0,0,SUM(L27:BC27)/COUNTIF(L27:BC27,"&gt;0"))</f>
        <v>6</v>
      </c>
      <c r="L27" s="33">
        <v>0</v>
      </c>
      <c r="M27" s="32">
        <v>0</v>
      </c>
      <c r="N27" s="32">
        <v>6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3">
        <v>0</v>
      </c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6"/>
      <c r="BB27" s="36"/>
      <c r="BC27" s="42"/>
      <c r="BD27" s="43">
        <f>SUM(L27:BC27)</f>
        <v>6</v>
      </c>
      <c r="BE27" s="44">
        <f>BJ27</f>
        <v>0</v>
      </c>
      <c r="BF27" s="43">
        <f>BD27-BE27</f>
        <v>6</v>
      </c>
      <c r="BG27" s="44">
        <f>COUNTIF(L27:BC27,0)</f>
        <v>8</v>
      </c>
      <c r="BH27" s="44">
        <f>COUNTIF(L27:BC27,"&gt;=0")</f>
        <v>9</v>
      </c>
      <c r="BI27" s="45"/>
      <c r="BJ27" s="46">
        <f>SUMIF($BK$4:$CA$4,CONCATENATE("&lt;=",$E$3),BK27:CA27)</f>
        <v>0</v>
      </c>
      <c r="BK27" s="5">
        <f>IF(ISERR(SMALL(L27:BC27,1)),0,SMALL(L27:BC27,1))</f>
        <v>0</v>
      </c>
      <c r="BL27" s="5">
        <f>IF(ISERR(SMALL(L27:BC27,2)),0,SMALL(L27:BC27,2))</f>
        <v>0</v>
      </c>
      <c r="BM27" s="5">
        <f>IF(ISERR(SMALL(L27:BC27,3)),0,SMALL(L27:BC27,3))</f>
        <v>0</v>
      </c>
      <c r="BN27" s="5">
        <f>IF(ISERR(SMALL(L27:BC27,4)),0,SMALL(L27:BC27,4))</f>
        <v>0</v>
      </c>
      <c r="BO27" s="5">
        <f>IF(ISERR(SMALL(L27:BC27,5)),0,SMALL(L27:BC27,5))</f>
        <v>0</v>
      </c>
      <c r="BP27" s="5">
        <f>IF(ISERR(SMALL(L27:BC27,6)),0,SMALL(L27:BC27,6))</f>
        <v>0</v>
      </c>
      <c r="BQ27" s="5">
        <f>IF(ISERR(SMALL(L27:BC27,7)),0,SMALL(L27:BC27,7))</f>
        <v>0</v>
      </c>
      <c r="BR27" s="5">
        <f>IF(ISERR(SMALL(L27:BC27,8)),0,SMALL(L27:BC27,8))</f>
        <v>0</v>
      </c>
      <c r="BS27" s="47">
        <f>IF(ISERR(SMALL(L27:BC27,9)),0,SMALL(L27:BC27,9))</f>
        <v>6</v>
      </c>
      <c r="BT27" s="47">
        <f>IF(ISERR(SMALL(L27:BC27,10)),0,SMALL(L27:BC27,10))</f>
        <v>0</v>
      </c>
      <c r="BU27" s="47">
        <f>IF(ISERR(SMALL(L27:BC27,11)),0,SMALL(L27:BC27,11))</f>
        <v>0</v>
      </c>
      <c r="BV27" s="47">
        <f>IF(ISERR(SMALL(L27:BC27,12)),0,SMALL(L27:BC27,12))</f>
        <v>0</v>
      </c>
      <c r="BW27" s="47">
        <f>IF(ISERR(SMALL(L27:BC27,13)),0,SMALL(L27:BC27,13))</f>
        <v>0</v>
      </c>
      <c r="BX27" s="47">
        <f>IF(ISERR(SMALL(L27:BC27,14)),0,SMALL(L27:BC27,14))</f>
        <v>0</v>
      </c>
      <c r="BY27" s="47">
        <f>IF(ISERR(SMALL(L27:BC27,15)),0,SMALL(L27:BC27,15))</f>
        <v>0</v>
      </c>
      <c r="BZ27" s="47">
        <f>IF(ISERR(SMALL(L27:BC27,16)),0,SMALL(L27:BC27,16))</f>
        <v>0</v>
      </c>
      <c r="CA27" s="47">
        <f>IF(ISERR(SMALL(L27:BC27,17)),0,SMALL(L27:BC27,17))</f>
        <v>0</v>
      </c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</row>
    <row r="28" spans="1:92" ht="12.75">
      <c r="A28" s="21">
        <v>24</v>
      </c>
      <c r="B28" s="22" t="s">
        <v>86</v>
      </c>
      <c r="C28" s="23">
        <v>2</v>
      </c>
      <c r="D28" s="31">
        <f>BD28</f>
        <v>5</v>
      </c>
      <c r="E28" s="31">
        <f>BJ28</f>
        <v>0</v>
      </c>
      <c r="F28" s="40">
        <f>BF28</f>
        <v>5</v>
      </c>
      <c r="G28" s="31">
        <f>BH28</f>
        <v>9</v>
      </c>
      <c r="H28" s="31">
        <f>G28-I28</f>
        <v>2</v>
      </c>
      <c r="I28" s="31">
        <f>BG28</f>
        <v>7</v>
      </c>
      <c r="J28" s="38">
        <f>IF(ISERROR(F28/IF(I28&gt;$E$3,H28,H28-($E$3-I28))),0,F28/IF(I28&gt;$E$3,H28,H28-($E$3-I28)))</f>
        <v>2.5</v>
      </c>
      <c r="K28" s="38">
        <f>IF(COUNTIF(L28:BC28,"&gt;0")=0,0,SUM(L28:BC28)/COUNTIF(L28:BC28,"&gt;0"))</f>
        <v>2.5</v>
      </c>
      <c r="L28" s="33">
        <v>0</v>
      </c>
      <c r="M28" s="34">
        <v>0</v>
      </c>
      <c r="N28" s="32">
        <v>1</v>
      </c>
      <c r="O28" s="34">
        <v>0</v>
      </c>
      <c r="P28" s="32">
        <v>4</v>
      </c>
      <c r="Q28" s="32">
        <v>0</v>
      </c>
      <c r="R28" s="33">
        <v>0</v>
      </c>
      <c r="S28" s="32">
        <v>0</v>
      </c>
      <c r="T28" s="33">
        <v>0</v>
      </c>
      <c r="U28" s="33"/>
      <c r="V28" s="33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6"/>
      <c r="BB28" s="32"/>
      <c r="BC28" s="42"/>
      <c r="BD28" s="43">
        <f>SUM(L28:BC28)</f>
        <v>5</v>
      </c>
      <c r="BE28" s="44">
        <f>BJ28</f>
        <v>0</v>
      </c>
      <c r="BF28" s="43">
        <f>BD28-BE28</f>
        <v>5</v>
      </c>
      <c r="BG28" s="44">
        <f>COUNTIF(L28:BC28,0)</f>
        <v>7</v>
      </c>
      <c r="BH28" s="44">
        <f>COUNTIF(L28:BC28,"&gt;=0")</f>
        <v>9</v>
      </c>
      <c r="BI28" s="45"/>
      <c r="BJ28" s="46">
        <f>SUMIF($BK$4:$CA$4,CONCATENATE("&lt;=",$E$3),BK28:CA28)</f>
        <v>0</v>
      </c>
      <c r="BK28" s="5">
        <f>IF(ISERR(SMALL(L28:BC28,1)),0,SMALL(L28:BC28,1))</f>
        <v>0</v>
      </c>
      <c r="BL28" s="5">
        <f>IF(ISERR(SMALL(L28:BC28,2)),0,SMALL(L28:BC28,2))</f>
        <v>0</v>
      </c>
      <c r="BM28" s="5">
        <f>IF(ISERR(SMALL(L28:BC28,3)),0,SMALL(L28:BC28,3))</f>
        <v>0</v>
      </c>
      <c r="BN28" s="5">
        <f>IF(ISERR(SMALL(L28:BC28,4)),0,SMALL(L28:BC28,4))</f>
        <v>0</v>
      </c>
      <c r="BO28" s="5">
        <f>IF(ISERR(SMALL(L28:BC28,5)),0,SMALL(L28:BC28,5))</f>
        <v>0</v>
      </c>
      <c r="BP28" s="5">
        <f>IF(ISERR(SMALL(L28:BC28,6)),0,SMALL(L28:BC28,6))</f>
        <v>0</v>
      </c>
      <c r="BQ28" s="5">
        <f>IF(ISERR(SMALL(L28:BC28,7)),0,SMALL(L28:BC28,7))</f>
        <v>0</v>
      </c>
      <c r="BR28" s="5">
        <f>IF(ISERR(SMALL(L28:BC28,8)),0,SMALL(L28:BC28,8))</f>
        <v>1</v>
      </c>
      <c r="BS28" s="47">
        <f>IF(ISERR(SMALL(L28:BC28,9)),0,SMALL(L28:BC28,9))</f>
        <v>4</v>
      </c>
      <c r="BT28" s="47">
        <f>IF(ISERR(SMALL(L28:BC28,10)),0,SMALL(L28:BC28,10))</f>
        <v>0</v>
      </c>
      <c r="BU28" s="47">
        <f>IF(ISERR(SMALL(L28:BC28,11)),0,SMALL(L28:BC28,11))</f>
        <v>0</v>
      </c>
      <c r="BV28" s="47">
        <f>IF(ISERR(SMALL(L28:BC28,12)),0,SMALL(L28:BC28,12))</f>
        <v>0</v>
      </c>
      <c r="BW28" s="47">
        <f>IF(ISERR(SMALL(L28:BC28,13)),0,SMALL(L28:BC28,13))</f>
        <v>0</v>
      </c>
      <c r="BX28" s="47">
        <f>IF(ISERR(SMALL(L28:BC28,14)),0,SMALL(L28:BC28,14))</f>
        <v>0</v>
      </c>
      <c r="BY28" s="47">
        <f>IF(ISERR(SMALL(L28:BC28,15)),0,SMALL(L28:BC28,15))</f>
        <v>0</v>
      </c>
      <c r="BZ28" s="47">
        <f>IF(ISERR(SMALL(L28:BC28,16)),0,SMALL(L28:BC28,16))</f>
        <v>0</v>
      </c>
      <c r="CA28" s="47">
        <f>IF(ISERR(SMALL(L28:BC28,17)),0,SMALL(L28:BC28,17))</f>
        <v>0</v>
      </c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</row>
    <row r="29" spans="1:92" ht="12.75">
      <c r="A29" s="21">
        <v>25</v>
      </c>
      <c r="B29" s="22" t="s">
        <v>80</v>
      </c>
      <c r="C29" s="23">
        <v>2</v>
      </c>
      <c r="D29" s="31">
        <f>BD29</f>
        <v>4</v>
      </c>
      <c r="E29" s="31">
        <f>BJ29</f>
        <v>0</v>
      </c>
      <c r="F29" s="40">
        <f>BF29</f>
        <v>4</v>
      </c>
      <c r="G29" s="31">
        <f>BH29</f>
        <v>9</v>
      </c>
      <c r="H29" s="31">
        <f>G29-I29</f>
        <v>1</v>
      </c>
      <c r="I29" s="31">
        <f>BG29</f>
        <v>8</v>
      </c>
      <c r="J29" s="38">
        <f>IF(ISERROR(F29/IF(I29&gt;$E$3,H29,H29-($E$3-I29))),0,F29/IF(I29&gt;$E$3,H29,H29-($E$3-I29)))</f>
        <v>4</v>
      </c>
      <c r="K29" s="38">
        <f>IF(COUNTIF(L29:BC29,"&gt;0")=0,0,SUM(L29:BC29)/COUNTIF(L29:BC29,"&gt;0"))</f>
        <v>4</v>
      </c>
      <c r="L29" s="33">
        <v>0</v>
      </c>
      <c r="M29" s="32">
        <v>0</v>
      </c>
      <c r="N29" s="32">
        <v>0</v>
      </c>
      <c r="O29" s="34">
        <v>0</v>
      </c>
      <c r="P29" s="32">
        <v>4</v>
      </c>
      <c r="Q29" s="32">
        <v>0</v>
      </c>
      <c r="R29" s="33">
        <v>0</v>
      </c>
      <c r="S29" s="32">
        <v>0</v>
      </c>
      <c r="T29" s="32">
        <v>0</v>
      </c>
      <c r="U29" s="32"/>
      <c r="V29" s="33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6"/>
      <c r="BB29" s="36"/>
      <c r="BC29" s="42"/>
      <c r="BD29" s="43">
        <f>SUM(L29:BC29)</f>
        <v>4</v>
      </c>
      <c r="BE29" s="44">
        <f>BJ29</f>
        <v>0</v>
      </c>
      <c r="BF29" s="43">
        <f>BD29-BE29</f>
        <v>4</v>
      </c>
      <c r="BG29" s="44">
        <f>COUNTIF(L29:BC29,0)</f>
        <v>8</v>
      </c>
      <c r="BH29" s="44">
        <f>COUNTIF(L29:BC29,"&gt;=0")</f>
        <v>9</v>
      </c>
      <c r="BI29" s="45"/>
      <c r="BJ29" s="46">
        <f>SUMIF($BK$4:$CA$4,CONCATENATE("&lt;=",$E$3),BK29:CA29)</f>
        <v>0</v>
      </c>
      <c r="BK29" s="5">
        <f>IF(ISERR(SMALL(L29:BC29,1)),0,SMALL(L29:BC29,1))</f>
        <v>0</v>
      </c>
      <c r="BL29" s="5">
        <f>IF(ISERR(SMALL(L29:BC29,2)),0,SMALL(L29:BC29,2))</f>
        <v>0</v>
      </c>
      <c r="BM29" s="5">
        <f>IF(ISERR(SMALL(L29:BC29,3)),0,SMALL(L29:BC29,3))</f>
        <v>0</v>
      </c>
      <c r="BN29" s="5">
        <f>IF(ISERR(SMALL(L29:BC29,4)),0,SMALL(L29:BC29,4))</f>
        <v>0</v>
      </c>
      <c r="BO29" s="5">
        <f>IF(ISERR(SMALL(L29:BC29,5)),0,SMALL(L29:BC29,5))</f>
        <v>0</v>
      </c>
      <c r="BP29" s="5">
        <f>IF(ISERR(SMALL(L29:BC29,6)),0,SMALL(L29:BC29,6))</f>
        <v>0</v>
      </c>
      <c r="BQ29" s="5">
        <f>IF(ISERR(SMALL(L29:BC29,7)),0,SMALL(L29:BC29,7))</f>
        <v>0</v>
      </c>
      <c r="BR29" s="5">
        <f>IF(ISERR(SMALL(L29:BC29,8)),0,SMALL(L29:BC29,8))</f>
        <v>0</v>
      </c>
      <c r="BS29" s="47">
        <f>IF(ISERR(SMALL(L29:BC29,9)),0,SMALL(L29:BC29,9))</f>
        <v>4</v>
      </c>
      <c r="BT29" s="47">
        <f>IF(ISERR(SMALL(L29:BC29,10)),0,SMALL(L29:BC29,10))</f>
        <v>0</v>
      </c>
      <c r="BU29" s="47">
        <f>IF(ISERR(SMALL(L29:BC29,11)),0,SMALL(L29:BC29,11))</f>
        <v>0</v>
      </c>
      <c r="BV29" s="47">
        <f>IF(ISERR(SMALL(L29:BC29,12)),0,SMALL(L29:BC29,12))</f>
        <v>0</v>
      </c>
      <c r="BW29" s="47">
        <f>IF(ISERR(SMALL(L29:BC29,13)),0,SMALL(L29:BC29,13))</f>
        <v>0</v>
      </c>
      <c r="BX29" s="47">
        <f>IF(ISERR(SMALL(L29:BC29,14)),0,SMALL(L29:BC29,14))</f>
        <v>0</v>
      </c>
      <c r="BY29" s="47">
        <f>IF(ISERR(SMALL(L29:BC29,15)),0,SMALL(L29:BC29,15))</f>
        <v>0</v>
      </c>
      <c r="BZ29" s="47">
        <f>IF(ISERR(SMALL(L29:BC29,16)),0,SMALL(L29:BC29,16))</f>
        <v>0</v>
      </c>
      <c r="CA29" s="47">
        <f>IF(ISERR(SMALL(L29:BC29,17)),0,SMALL(L29:BC29,17))</f>
        <v>0</v>
      </c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</row>
    <row r="30" spans="1:92" ht="12.75">
      <c r="A30" s="21">
        <v>26</v>
      </c>
      <c r="B30" s="22" t="s">
        <v>115</v>
      </c>
      <c r="C30" s="23">
        <v>0</v>
      </c>
      <c r="D30" s="13">
        <f>BD30</f>
        <v>2</v>
      </c>
      <c r="E30" s="13">
        <f>BJ30</f>
        <v>0</v>
      </c>
      <c r="F30" s="39">
        <f>BF30</f>
        <v>2</v>
      </c>
      <c r="G30" s="13">
        <f>BH30</f>
        <v>9</v>
      </c>
      <c r="H30" s="13">
        <f>G30-I30</f>
        <v>1</v>
      </c>
      <c r="I30" s="13">
        <f>BG30</f>
        <v>8</v>
      </c>
      <c r="J30" s="38">
        <f>IF(ISERROR(F30/IF(I30&gt;$E$3,H30,H30-($E$3-I30))),0,F30/IF(I30&gt;$E$3,H30,H30-($E$3-I30)))</f>
        <v>2</v>
      </c>
      <c r="K30" s="38">
        <f>IF(COUNTIF(L30:BC30,"&gt;0")=0,0,SUM(L30:BC30)/COUNTIF(L30:BC30,"&gt;0"))</f>
        <v>2</v>
      </c>
      <c r="L30" s="34">
        <v>0</v>
      </c>
      <c r="M30" s="32">
        <v>0</v>
      </c>
      <c r="N30" s="32">
        <v>0</v>
      </c>
      <c r="O30" s="34">
        <v>0</v>
      </c>
      <c r="P30" s="32">
        <v>0</v>
      </c>
      <c r="Q30" s="32">
        <v>0</v>
      </c>
      <c r="R30" s="33">
        <v>0</v>
      </c>
      <c r="S30" s="32">
        <v>0</v>
      </c>
      <c r="T30" s="32">
        <v>2</v>
      </c>
      <c r="U30" s="32"/>
      <c r="V30" s="33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6"/>
      <c r="BB30" s="36"/>
      <c r="BC30" s="4"/>
      <c r="BD30" s="43">
        <f>SUM(L30:BC30)</f>
        <v>2</v>
      </c>
      <c r="BE30" s="44">
        <f>BJ30</f>
        <v>0</v>
      </c>
      <c r="BF30" s="43">
        <f>BD30-BE30</f>
        <v>2</v>
      </c>
      <c r="BG30" s="44">
        <f>COUNTIF(L30:BC30,0)</f>
        <v>8</v>
      </c>
      <c r="BH30" s="44">
        <f>COUNTIF(L30:BC30,"&gt;=0")</f>
        <v>9</v>
      </c>
      <c r="BI30" s="45"/>
      <c r="BJ30" s="46">
        <f>SUMIF($BK$4:$CA$4,CONCATENATE("&lt;=",$E$3),BK30:CA30)</f>
        <v>0</v>
      </c>
      <c r="BK30" s="5">
        <f>IF(ISERR(SMALL(L30:BC30,1)),0,SMALL(L30:BC30,1))</f>
        <v>0</v>
      </c>
      <c r="BL30" s="5">
        <f>IF(ISERR(SMALL(L30:BC30,2)),0,SMALL(L30:BC30,2))</f>
        <v>0</v>
      </c>
      <c r="BM30" s="5">
        <f>IF(ISERR(SMALL(L30:BC30,3)),0,SMALL(L30:BC30,3))</f>
        <v>0</v>
      </c>
      <c r="BN30" s="5">
        <f>IF(ISERR(SMALL(L30:BC30,4)),0,SMALL(L30:BC30,4))</f>
        <v>0</v>
      </c>
      <c r="BO30" s="5">
        <f>IF(ISERR(SMALL(L30:BC30,5)),0,SMALL(L30:BC30,5))</f>
        <v>0</v>
      </c>
      <c r="BP30" s="5">
        <f>IF(ISERR(SMALL(L30:BC30,6)),0,SMALL(L30:BC30,6))</f>
        <v>0</v>
      </c>
      <c r="BQ30" s="5">
        <f>IF(ISERR(SMALL(L30:BC30,7)),0,SMALL(L30:BC30,7))</f>
        <v>0</v>
      </c>
      <c r="BR30" s="5">
        <f>IF(ISERR(SMALL(L30:BC30,8)),0,SMALL(L30:BC30,8))</f>
        <v>0</v>
      </c>
      <c r="BS30" s="47">
        <f>IF(ISERR(SMALL(L30:BC30,9)),0,SMALL(L30:BC30,9))</f>
        <v>2</v>
      </c>
      <c r="BT30" s="47">
        <f>IF(ISERR(SMALL(L30:BC30,10)),0,SMALL(L30:BC30,10))</f>
        <v>0</v>
      </c>
      <c r="BU30" s="47">
        <f>IF(ISERR(SMALL(L30:BC30,11)),0,SMALL(L30:BC30,11))</f>
        <v>0</v>
      </c>
      <c r="BV30" s="47">
        <f>IF(ISERR(SMALL(L30:BC30,12)),0,SMALL(L30:BC30,12))</f>
        <v>0</v>
      </c>
      <c r="BW30" s="47">
        <f>IF(ISERR(SMALL(L30:BC30,13)),0,SMALL(L30:BC30,13))</f>
        <v>0</v>
      </c>
      <c r="BX30" s="47">
        <f>IF(ISERR(SMALL(L30:BC30,14)),0,SMALL(L30:BC30,14))</f>
        <v>0</v>
      </c>
      <c r="BY30" s="47">
        <f>IF(ISERR(SMALL(L30:BC30,15)),0,SMALL(L30:BC30,15))</f>
        <v>0</v>
      </c>
      <c r="BZ30" s="47">
        <f>IF(ISERR(SMALL(L30:BC30,16)),0,SMALL(L30:BC30,16))</f>
        <v>0</v>
      </c>
      <c r="CA30" s="47">
        <f>IF(ISERR(SMALL(L30:BC30,17)),0,SMALL(L30:BC30,17))</f>
        <v>0</v>
      </c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</row>
    <row r="31" spans="1:92" ht="12.75">
      <c r="A31" s="21">
        <v>27</v>
      </c>
      <c r="B31" s="22" t="s">
        <v>97</v>
      </c>
      <c r="C31" s="23">
        <v>1.5</v>
      </c>
      <c r="D31" s="31">
        <f>BD31</f>
        <v>1</v>
      </c>
      <c r="E31" s="31">
        <f>BJ31</f>
        <v>0</v>
      </c>
      <c r="F31" s="40">
        <f>BF31</f>
        <v>1</v>
      </c>
      <c r="G31" s="31">
        <f>BH31</f>
        <v>9</v>
      </c>
      <c r="H31" s="31">
        <f>G31-I31</f>
        <v>1</v>
      </c>
      <c r="I31" s="31">
        <f>BG31</f>
        <v>8</v>
      </c>
      <c r="J31" s="38">
        <f>IF(ISERROR(F31/IF(I31&gt;$E$3,H31,H31-($E$3-I31))),0,F31/IF(I31&gt;$E$3,H31,H31-($E$3-I31)))</f>
        <v>1</v>
      </c>
      <c r="K31" s="38">
        <f>IF(COUNTIF(L31:BC31,"&gt;0")=0,0,SUM(L31:BC31)/COUNTIF(L31:BC31,"&gt;0"))</f>
        <v>1</v>
      </c>
      <c r="L31" s="33">
        <v>0</v>
      </c>
      <c r="M31" s="32">
        <v>0</v>
      </c>
      <c r="N31" s="32">
        <v>0</v>
      </c>
      <c r="O31" s="34">
        <v>0</v>
      </c>
      <c r="P31" s="32">
        <v>0</v>
      </c>
      <c r="Q31" s="32">
        <v>1</v>
      </c>
      <c r="R31" s="33">
        <v>0</v>
      </c>
      <c r="S31" s="32">
        <v>0</v>
      </c>
      <c r="T31" s="32">
        <v>0</v>
      </c>
      <c r="U31" s="33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6"/>
      <c r="BB31" s="36"/>
      <c r="BC31" s="42"/>
      <c r="BD31" s="43">
        <f>SUM(L31:BC31)</f>
        <v>1</v>
      </c>
      <c r="BE31" s="44">
        <f>BJ31</f>
        <v>0</v>
      </c>
      <c r="BF31" s="43">
        <f>BD31-BE31</f>
        <v>1</v>
      </c>
      <c r="BG31" s="44">
        <f>COUNTIF(L31:BC31,0)</f>
        <v>8</v>
      </c>
      <c r="BH31" s="44">
        <f>COUNTIF(L31:BC31,"&gt;=0")</f>
        <v>9</v>
      </c>
      <c r="BI31" s="45"/>
      <c r="BJ31" s="46">
        <f>SUMIF($BK$4:$CA$4,CONCATENATE("&lt;=",$E$3),BK31:CA31)</f>
        <v>0</v>
      </c>
      <c r="BK31" s="5">
        <f>IF(ISERR(SMALL(L31:BC31,1)),0,SMALL(L31:BC31,1))</f>
        <v>0</v>
      </c>
      <c r="BL31" s="5">
        <f>IF(ISERR(SMALL(L31:BC31,2)),0,SMALL(L31:BC31,2))</f>
        <v>0</v>
      </c>
      <c r="BM31" s="5">
        <f>IF(ISERR(SMALL(L31:BC31,3)),0,SMALL(L31:BC31,3))</f>
        <v>0</v>
      </c>
      <c r="BN31" s="5">
        <f>IF(ISERR(SMALL(L31:BC31,4)),0,SMALL(L31:BC31,4))</f>
        <v>0</v>
      </c>
      <c r="BO31" s="5">
        <f>IF(ISERR(SMALL(L31:BC31,5)),0,SMALL(L31:BC31,5))</f>
        <v>0</v>
      </c>
      <c r="BP31" s="5">
        <f>IF(ISERR(SMALL(L31:BC31,6)),0,SMALL(L31:BC31,6))</f>
        <v>0</v>
      </c>
      <c r="BQ31" s="5">
        <f>IF(ISERR(SMALL(L31:BC31,7)),0,SMALL(L31:BC31,7))</f>
        <v>0</v>
      </c>
      <c r="BR31" s="5">
        <f>IF(ISERR(SMALL(L31:BC31,8)),0,SMALL(L31:BC31,8))</f>
        <v>0</v>
      </c>
      <c r="BS31" s="47">
        <f>IF(ISERR(SMALL(L31:BC31,9)),0,SMALL(L31:BC31,9))</f>
        <v>1</v>
      </c>
      <c r="BT31" s="47">
        <f>IF(ISERR(SMALL(L31:BC31,10)),0,SMALL(L31:BC31,10))</f>
        <v>0</v>
      </c>
      <c r="BU31" s="47">
        <f>IF(ISERR(SMALL(L31:BC31,11)),0,SMALL(L31:BC31,11))</f>
        <v>0</v>
      </c>
      <c r="BV31" s="47">
        <f>IF(ISERR(SMALL(L31:BC31,12)),0,SMALL(L31:BC31,12))</f>
        <v>0</v>
      </c>
      <c r="BW31" s="47">
        <f>IF(ISERR(SMALL(L31:BC31,13)),0,SMALL(L31:BC31,13))</f>
        <v>0</v>
      </c>
      <c r="BX31" s="47">
        <f>IF(ISERR(SMALL(L31:BC31,14)),0,SMALL(L31:BC31,14))</f>
        <v>0</v>
      </c>
      <c r="BY31" s="47">
        <f>IF(ISERR(SMALL(L31:BC31,15)),0,SMALL(L31:BC31,15))</f>
        <v>0</v>
      </c>
      <c r="BZ31" s="47">
        <f>IF(ISERR(SMALL(L31:BC31,16)),0,SMALL(L31:BC31,16))</f>
        <v>0</v>
      </c>
      <c r="CA31" s="47">
        <f>IF(ISERR(SMALL(L31:BC31,17)),0,SMALL(L31:BC31,17))</f>
        <v>0</v>
      </c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</row>
    <row r="32" spans="1:92" ht="12.75">
      <c r="A32" s="21">
        <v>28</v>
      </c>
      <c r="B32" s="22" t="s">
        <v>107</v>
      </c>
      <c r="C32" s="23">
        <v>2.5</v>
      </c>
      <c r="D32" s="31">
        <f>BD32</f>
        <v>0</v>
      </c>
      <c r="E32" s="31">
        <f>BJ32</f>
        <v>0</v>
      </c>
      <c r="F32" s="40">
        <f>BF32</f>
        <v>0</v>
      </c>
      <c r="G32" s="31">
        <f>BH32</f>
        <v>9</v>
      </c>
      <c r="H32" s="31">
        <f>G32-I32</f>
        <v>0</v>
      </c>
      <c r="I32" s="31">
        <f>BG32</f>
        <v>9</v>
      </c>
      <c r="J32" s="38">
        <f>IF(ISERROR(F32/IF(I32&gt;$E$3,H32,H32-($E$3-I32))),0,F32/IF(I32&gt;$E$3,H32,H32-($E$3-I32)))</f>
        <v>0</v>
      </c>
      <c r="K32" s="38">
        <f>IF(COUNTIF(L32:BC32,"&gt;0")=0,0,SUM(L32:BC32)/COUNTIF(L32:BC32,"&gt;0"))</f>
        <v>0</v>
      </c>
      <c r="L32" s="33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3">
        <v>0</v>
      </c>
      <c r="S32" s="32">
        <v>0</v>
      </c>
      <c r="T32" s="32">
        <v>0</v>
      </c>
      <c r="U32" s="32"/>
      <c r="V32" s="33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6"/>
      <c r="BB32" s="36"/>
      <c r="BC32" s="42"/>
      <c r="BD32" s="43">
        <f>SUM(L32:BC32)</f>
        <v>0</v>
      </c>
      <c r="BE32" s="44">
        <f>BJ32</f>
        <v>0</v>
      </c>
      <c r="BF32" s="43">
        <f>BD32-BE32</f>
        <v>0</v>
      </c>
      <c r="BG32" s="44">
        <f>COUNTIF(L32:BC32,0)</f>
        <v>9</v>
      </c>
      <c r="BH32" s="44">
        <f>COUNTIF(L32:BC32,"&gt;=0")</f>
        <v>9</v>
      </c>
      <c r="BI32" s="45"/>
      <c r="BJ32" s="46">
        <f>SUMIF($BK$4:$CA$4,CONCATENATE("&lt;=",$E$3),BK32:CA32)</f>
        <v>0</v>
      </c>
      <c r="BK32" s="5">
        <f>IF(ISERR(SMALL(L32:BC32,1)),0,SMALL(L32:BC32,1))</f>
        <v>0</v>
      </c>
      <c r="BL32" s="5">
        <f>IF(ISERR(SMALL(L32:BC32,2)),0,SMALL(L32:BC32,2))</f>
        <v>0</v>
      </c>
      <c r="BM32" s="5">
        <f>IF(ISERR(SMALL(L32:BC32,3)),0,SMALL(L32:BC32,3))</f>
        <v>0</v>
      </c>
      <c r="BN32" s="5">
        <f>IF(ISERR(SMALL(L32:BC32,4)),0,SMALL(L32:BC32,4))</f>
        <v>0</v>
      </c>
      <c r="BO32" s="5">
        <f>IF(ISERR(SMALL(L32:BC32,5)),0,SMALL(L32:BC32,5))</f>
        <v>0</v>
      </c>
      <c r="BP32" s="5">
        <f>IF(ISERR(SMALL(L32:BC32,6)),0,SMALL(L32:BC32,6))</f>
        <v>0</v>
      </c>
      <c r="BQ32" s="5">
        <f>IF(ISERR(SMALL(L32:BC32,7)),0,SMALL(L32:BC32,7))</f>
        <v>0</v>
      </c>
      <c r="BR32" s="5">
        <f>IF(ISERR(SMALL(L32:BC32,8)),0,SMALL(L32:BC32,8))</f>
        <v>0</v>
      </c>
      <c r="BS32" s="47">
        <f>IF(ISERR(SMALL(L32:BC32,9)),0,SMALL(L32:BC32,9))</f>
        <v>0</v>
      </c>
      <c r="BT32" s="47">
        <f>IF(ISERR(SMALL(L32:BC32,10)),0,SMALL(L32:BC32,10))</f>
        <v>0</v>
      </c>
      <c r="BU32" s="47">
        <f>IF(ISERR(SMALL(L32:BC32,11)),0,SMALL(L32:BC32,11))</f>
        <v>0</v>
      </c>
      <c r="BV32" s="47">
        <f>IF(ISERR(SMALL(L32:BC32,12)),0,SMALL(L32:BC32,12))</f>
        <v>0</v>
      </c>
      <c r="BW32" s="47">
        <f>IF(ISERR(SMALL(L32:BC32,13)),0,SMALL(L32:BC32,13))</f>
        <v>0</v>
      </c>
      <c r="BX32" s="47">
        <f>IF(ISERR(SMALL(L32:BC32,14)),0,SMALL(L32:BC32,14))</f>
        <v>0</v>
      </c>
      <c r="BY32" s="47">
        <f>IF(ISERR(SMALL(L32:BC32,15)),0,SMALL(L32:BC32,15))</f>
        <v>0</v>
      </c>
      <c r="BZ32" s="47">
        <f>IF(ISERR(SMALL(L32:BC32,16)),0,SMALL(L32:BC32,16))</f>
        <v>0</v>
      </c>
      <c r="CA32" s="47">
        <f>IF(ISERR(SMALL(L32:BC32,17)),0,SMALL(L32:BC32,17))</f>
        <v>0</v>
      </c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</row>
    <row r="33" spans="1:92" ht="12.75">
      <c r="A33" s="21">
        <v>29</v>
      </c>
      <c r="B33" s="22" t="s">
        <v>40</v>
      </c>
      <c r="C33" s="23">
        <v>7</v>
      </c>
      <c r="D33" s="31">
        <f>BD33</f>
        <v>0</v>
      </c>
      <c r="E33" s="31">
        <f>BJ33</f>
        <v>0</v>
      </c>
      <c r="F33" s="40">
        <f>BF33</f>
        <v>0</v>
      </c>
      <c r="G33" s="31">
        <f>BH33</f>
        <v>9</v>
      </c>
      <c r="H33" s="31">
        <f>G33-I33</f>
        <v>0</v>
      </c>
      <c r="I33" s="31">
        <f>BG33</f>
        <v>9</v>
      </c>
      <c r="J33" s="38">
        <f>IF(ISERROR(F33/IF(I33&gt;$E$3,H33,H33-($E$3-I33))),0,F33/IF(I33&gt;$E$3,H33,H33-($E$3-I33)))</f>
        <v>0</v>
      </c>
      <c r="K33" s="38">
        <f>IF(COUNTIF(L33:BC33,"&gt;0")=0,0,SUM(L33:BC33)/COUNTIF(L33:BC33,"&gt;0"))</f>
        <v>0</v>
      </c>
      <c r="L33" s="33">
        <v>0</v>
      </c>
      <c r="M33" s="32">
        <v>0</v>
      </c>
      <c r="N33" s="32">
        <v>0</v>
      </c>
      <c r="O33" s="34">
        <v>0</v>
      </c>
      <c r="P33" s="32">
        <v>0</v>
      </c>
      <c r="Q33" s="32">
        <v>0</v>
      </c>
      <c r="R33" s="33">
        <v>0</v>
      </c>
      <c r="S33" s="32">
        <v>0</v>
      </c>
      <c r="T33" s="32">
        <v>0</v>
      </c>
      <c r="U33" s="32"/>
      <c r="V33" s="33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68"/>
      <c r="BB33" s="32"/>
      <c r="BC33" s="42"/>
      <c r="BD33" s="43">
        <f>SUM(L33:BC33)</f>
        <v>0</v>
      </c>
      <c r="BE33" s="44">
        <f>BJ33</f>
        <v>0</v>
      </c>
      <c r="BF33" s="43">
        <f>BD33-BE33</f>
        <v>0</v>
      </c>
      <c r="BG33" s="44">
        <f>COUNTIF(L33:BC33,0)</f>
        <v>9</v>
      </c>
      <c r="BH33" s="44">
        <f>COUNTIF(L33:BC33,"&gt;=0")</f>
        <v>9</v>
      </c>
      <c r="BI33" s="45"/>
      <c r="BJ33" s="46">
        <f>SUMIF($BK$4:$CA$4,CONCATENATE("&lt;=",$E$3),BK33:CA33)</f>
        <v>0</v>
      </c>
      <c r="BK33" s="5">
        <f>IF(ISERR(SMALL(L33:BC33,1)),0,SMALL(L33:BC33,1))</f>
        <v>0</v>
      </c>
      <c r="BL33" s="5">
        <f>IF(ISERR(SMALL(L33:BC33,2)),0,SMALL(L33:BC33,2))</f>
        <v>0</v>
      </c>
      <c r="BM33" s="5">
        <f>IF(ISERR(SMALL(L33:BC33,3)),0,SMALL(L33:BC33,3))</f>
        <v>0</v>
      </c>
      <c r="BN33" s="5">
        <f>IF(ISERR(SMALL(L33:BC33,4)),0,SMALL(L33:BC33,4))</f>
        <v>0</v>
      </c>
      <c r="BO33" s="5">
        <f>IF(ISERR(SMALL(L33:BC33,5)),0,SMALL(L33:BC33,5))</f>
        <v>0</v>
      </c>
      <c r="BP33" s="5">
        <f>IF(ISERR(SMALL(L33:BC33,6)),0,SMALL(L33:BC33,6))</f>
        <v>0</v>
      </c>
      <c r="BQ33" s="5">
        <f>IF(ISERR(SMALL(L33:BC33,7)),0,SMALL(L33:BC33,7))</f>
        <v>0</v>
      </c>
      <c r="BR33" s="5">
        <f>IF(ISERR(SMALL(L33:BC33,8)),0,SMALL(L33:BC33,8))</f>
        <v>0</v>
      </c>
      <c r="BS33" s="47">
        <f>IF(ISERR(SMALL(L33:BC33,9)),0,SMALL(L33:BC33,9))</f>
        <v>0</v>
      </c>
      <c r="BT33" s="47">
        <f>IF(ISERR(SMALL(L33:BC33,10)),0,SMALL(L33:BC33,10))</f>
        <v>0</v>
      </c>
      <c r="BU33" s="47">
        <f>IF(ISERR(SMALL(L33:BC33,11)),0,SMALL(L33:BC33,11))</f>
        <v>0</v>
      </c>
      <c r="BV33" s="47">
        <f>IF(ISERR(SMALL(L33:BC33,12)),0,SMALL(L33:BC33,12))</f>
        <v>0</v>
      </c>
      <c r="BW33" s="47">
        <f>IF(ISERR(SMALL(L33:BC33,13)),0,SMALL(L33:BC33,13))</f>
        <v>0</v>
      </c>
      <c r="BX33" s="47">
        <f>IF(ISERR(SMALL(L33:BC33,14)),0,SMALL(L33:BC33,14))</f>
        <v>0</v>
      </c>
      <c r="BY33" s="47">
        <f>IF(ISERR(SMALL(L33:BC33,15)),0,SMALL(L33:BC33,15))</f>
        <v>0</v>
      </c>
      <c r="BZ33" s="47">
        <f>IF(ISERR(SMALL(L33:BC33,16)),0,SMALL(L33:BC33,16))</f>
        <v>0</v>
      </c>
      <c r="CA33" s="47">
        <f>IF(ISERR(SMALL(L33:BC33,17)),0,SMALL(L33:BC33,17))</f>
        <v>0</v>
      </c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</row>
    <row r="34" spans="1:92" ht="12.75">
      <c r="A34" s="21">
        <v>30</v>
      </c>
      <c r="B34" s="24" t="s">
        <v>34</v>
      </c>
      <c r="C34" s="25">
        <v>1.5</v>
      </c>
      <c r="D34" s="31">
        <f>BD34</f>
        <v>0</v>
      </c>
      <c r="E34" s="31">
        <f>BJ34</f>
        <v>0</v>
      </c>
      <c r="F34" s="40">
        <f>BF34</f>
        <v>0</v>
      </c>
      <c r="G34" s="31">
        <f>BH34</f>
        <v>9</v>
      </c>
      <c r="H34" s="31">
        <f>G34-I34</f>
        <v>0</v>
      </c>
      <c r="I34" s="31">
        <f>BG34</f>
        <v>9</v>
      </c>
      <c r="J34" s="38">
        <f>IF(ISERROR(F34/IF(I34&gt;$E$3,H34,H34-($E$3-I34))),0,F34/IF(I34&gt;$E$3,H34,H34-($E$3-I34)))</f>
        <v>0</v>
      </c>
      <c r="K34" s="38">
        <f>IF(COUNTIF(L34:BC34,"&gt;0")=0,0,SUM(L34:BC34)/COUNTIF(L34:BC34,"&gt;0"))</f>
        <v>0</v>
      </c>
      <c r="L34" s="33">
        <v>0</v>
      </c>
      <c r="M34" s="32">
        <v>0</v>
      </c>
      <c r="N34" s="32">
        <v>0</v>
      </c>
      <c r="O34" s="34">
        <v>0</v>
      </c>
      <c r="P34" s="32">
        <v>0</v>
      </c>
      <c r="Q34" s="32">
        <v>0</v>
      </c>
      <c r="R34" s="33">
        <v>0</v>
      </c>
      <c r="S34" s="32">
        <v>0</v>
      </c>
      <c r="T34" s="32">
        <v>0</v>
      </c>
      <c r="U34" s="32"/>
      <c r="V34" s="33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6"/>
      <c r="BB34" s="36"/>
      <c r="BC34" s="42"/>
      <c r="BD34" s="43">
        <f>SUM(L34:BC34)</f>
        <v>0</v>
      </c>
      <c r="BE34" s="44">
        <f>BJ34</f>
        <v>0</v>
      </c>
      <c r="BF34" s="43">
        <f>BD34-BE34</f>
        <v>0</v>
      </c>
      <c r="BG34" s="44">
        <f>COUNTIF(L34:BC34,0)</f>
        <v>9</v>
      </c>
      <c r="BH34" s="44">
        <f>COUNTIF(L34:BC34,"&gt;=0")</f>
        <v>9</v>
      </c>
      <c r="BI34" s="45"/>
      <c r="BJ34" s="46">
        <f>SUMIF($BK$4:$CA$4,CONCATENATE("&lt;=",$E$3),BK34:CA34)</f>
        <v>0</v>
      </c>
      <c r="BK34" s="5">
        <f>IF(ISERR(SMALL(L34:BC34,1)),0,SMALL(L34:BC34,1))</f>
        <v>0</v>
      </c>
      <c r="BL34" s="5">
        <f>IF(ISERR(SMALL(L34:BC34,2)),0,SMALL(L34:BC34,2))</f>
        <v>0</v>
      </c>
      <c r="BM34" s="5">
        <f>IF(ISERR(SMALL(L34:BC34,3)),0,SMALL(L34:BC34,3))</f>
        <v>0</v>
      </c>
      <c r="BN34" s="5">
        <f>IF(ISERR(SMALL(L34:BC34,4)),0,SMALL(L34:BC34,4))</f>
        <v>0</v>
      </c>
      <c r="BO34" s="5">
        <f>IF(ISERR(SMALL(L34:BC34,5)),0,SMALL(L34:BC34,5))</f>
        <v>0</v>
      </c>
      <c r="BP34" s="5">
        <f>IF(ISERR(SMALL(L34:BC34,6)),0,SMALL(L34:BC34,6))</f>
        <v>0</v>
      </c>
      <c r="BQ34" s="5">
        <f>IF(ISERR(SMALL(L34:BC34,7)),0,SMALL(L34:BC34,7))</f>
        <v>0</v>
      </c>
      <c r="BR34" s="5">
        <f>IF(ISERR(SMALL(L34:BC34,8)),0,SMALL(L34:BC34,8))</f>
        <v>0</v>
      </c>
      <c r="BS34" s="47">
        <f>IF(ISERR(SMALL(L34:BC34,9)),0,SMALL(L34:BC34,9))</f>
        <v>0</v>
      </c>
      <c r="BT34" s="47">
        <f>IF(ISERR(SMALL(L34:BC34,10)),0,SMALL(L34:BC34,10))</f>
        <v>0</v>
      </c>
      <c r="BU34" s="47">
        <f>IF(ISERR(SMALL(L34:BC34,11)),0,SMALL(L34:BC34,11))</f>
        <v>0</v>
      </c>
      <c r="BV34" s="47">
        <f>IF(ISERR(SMALL(L34:BC34,12)),0,SMALL(L34:BC34,12))</f>
        <v>0</v>
      </c>
      <c r="BW34" s="47">
        <f>IF(ISERR(SMALL(L34:BC34,13)),0,SMALL(L34:BC34,13))</f>
        <v>0</v>
      </c>
      <c r="BX34" s="47">
        <f>IF(ISERR(SMALL(L34:BC34,14)),0,SMALL(L34:BC34,14))</f>
        <v>0</v>
      </c>
      <c r="BY34" s="47">
        <f>IF(ISERR(SMALL(L34:BC34,15)),0,SMALL(L34:BC34,15))</f>
        <v>0</v>
      </c>
      <c r="BZ34" s="47">
        <f>IF(ISERR(SMALL(L34:BC34,16)),0,SMALL(L34:BC34,16))</f>
        <v>0</v>
      </c>
      <c r="CA34" s="47">
        <f>IF(ISERR(SMALL(L34:BC34,17)),0,SMALL(L34:BC34,17))</f>
        <v>0</v>
      </c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</row>
    <row r="35" spans="1:92" ht="12.75">
      <c r="A35" s="21">
        <v>31</v>
      </c>
      <c r="B35" s="22" t="s">
        <v>94</v>
      </c>
      <c r="C35" s="23">
        <v>0.5</v>
      </c>
      <c r="D35" s="13">
        <f>BD35</f>
        <v>0</v>
      </c>
      <c r="E35" s="13">
        <f>BJ35</f>
        <v>0</v>
      </c>
      <c r="F35" s="39">
        <f>BF35</f>
        <v>0</v>
      </c>
      <c r="G35" s="13">
        <f>BH35</f>
        <v>9</v>
      </c>
      <c r="H35" s="13">
        <f>G35-I35</f>
        <v>0</v>
      </c>
      <c r="I35" s="13">
        <f>BG35</f>
        <v>9</v>
      </c>
      <c r="J35" s="38">
        <f>IF(ISERROR(F35/IF(I35&gt;$E$3,H35,H35-($E$3-I35))),0,F35/IF(I35&gt;$E$3,H35,H35-($E$3-I35)))</f>
        <v>0</v>
      </c>
      <c r="K35" s="38">
        <f>IF(COUNTIF(L35:BC35,"&gt;0")=0,0,SUM(L35:BC35)/COUNTIF(L35:BC35,"&gt;0"))</f>
        <v>0</v>
      </c>
      <c r="L35" s="33">
        <v>0</v>
      </c>
      <c r="M35" s="32">
        <v>0</v>
      </c>
      <c r="N35" s="32">
        <v>0</v>
      </c>
      <c r="O35" s="34">
        <v>0</v>
      </c>
      <c r="P35" s="32">
        <v>0</v>
      </c>
      <c r="Q35" s="32">
        <v>0</v>
      </c>
      <c r="R35" s="33">
        <v>0</v>
      </c>
      <c r="S35" s="32">
        <v>0</v>
      </c>
      <c r="T35" s="32">
        <v>0</v>
      </c>
      <c r="U35" s="32"/>
      <c r="V35" s="33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6"/>
      <c r="BB35" s="36"/>
      <c r="BC35" s="42"/>
      <c r="BD35" s="43">
        <f>SUM(L35:BC35)</f>
        <v>0</v>
      </c>
      <c r="BE35" s="44">
        <f>BJ35</f>
        <v>0</v>
      </c>
      <c r="BF35" s="43">
        <f>BD35-BE35</f>
        <v>0</v>
      </c>
      <c r="BG35" s="44">
        <f>COUNTIF(L35:BC35,0)</f>
        <v>9</v>
      </c>
      <c r="BH35" s="44">
        <f>COUNTIF(L35:BC35,"&gt;=0")</f>
        <v>9</v>
      </c>
      <c r="BI35" s="45"/>
      <c r="BJ35" s="46">
        <f>SUMIF($BK$4:$CA$4,CONCATENATE("&lt;=",$E$3),BK35:CA35)</f>
        <v>0</v>
      </c>
      <c r="BK35" s="5">
        <f>IF(ISERR(SMALL(L35:BC35,1)),0,SMALL(L35:BC35,1))</f>
        <v>0</v>
      </c>
      <c r="BL35" s="5">
        <f>IF(ISERR(SMALL(L35:BC35,2)),0,SMALL(L35:BC35,2))</f>
        <v>0</v>
      </c>
      <c r="BM35" s="5">
        <f>IF(ISERR(SMALL(L35:BC35,3)),0,SMALL(L35:BC35,3))</f>
        <v>0</v>
      </c>
      <c r="BN35" s="5">
        <f>IF(ISERR(SMALL(L35:BC35,4)),0,SMALL(L35:BC35,4))</f>
        <v>0</v>
      </c>
      <c r="BO35" s="5">
        <f>IF(ISERR(SMALL(L35:BC35,5)),0,SMALL(L35:BC35,5))</f>
        <v>0</v>
      </c>
      <c r="BP35" s="5">
        <f>IF(ISERR(SMALL(L35:BC35,6)),0,SMALL(L35:BC35,6))</f>
        <v>0</v>
      </c>
      <c r="BQ35" s="5">
        <f>IF(ISERR(SMALL(L35:BC35,7)),0,SMALL(L35:BC35,7))</f>
        <v>0</v>
      </c>
      <c r="BR35" s="5">
        <f>IF(ISERR(SMALL(L35:BC35,8)),0,SMALL(L35:BC35,8))</f>
        <v>0</v>
      </c>
      <c r="BS35" s="47">
        <f>IF(ISERR(SMALL(L35:BC35,9)),0,SMALL(L35:BC35,9))</f>
        <v>0</v>
      </c>
      <c r="BT35" s="47">
        <f>IF(ISERR(SMALL(L35:BC35,10)),0,SMALL(L35:BC35,10))</f>
        <v>0</v>
      </c>
      <c r="BU35" s="47">
        <f>IF(ISERR(SMALL(L35:BC35,11)),0,SMALL(L35:BC35,11))</f>
        <v>0</v>
      </c>
      <c r="BV35" s="47">
        <f>IF(ISERR(SMALL(L35:BC35,12)),0,SMALL(L35:BC35,12))</f>
        <v>0</v>
      </c>
      <c r="BW35" s="47">
        <f>IF(ISERR(SMALL(L35:BC35,13)),0,SMALL(L35:BC35,13))</f>
        <v>0</v>
      </c>
      <c r="BX35" s="47">
        <f>IF(ISERR(SMALL(L35:BC35,14)),0,SMALL(L35:BC35,14))</f>
        <v>0</v>
      </c>
      <c r="BY35" s="47">
        <f>IF(ISERR(SMALL(L35:BC35,15)),0,SMALL(L35:BC35,15))</f>
        <v>0</v>
      </c>
      <c r="BZ35" s="47">
        <f>IF(ISERR(SMALL(L35:BC35,16)),0,SMALL(L35:BC35,16))</f>
        <v>0</v>
      </c>
      <c r="CA35" s="47">
        <f>IF(ISERR(SMALL(L35:BC35,17)),0,SMALL(L35:BC35,17))</f>
        <v>0</v>
      </c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</row>
    <row r="36" spans="1:92" ht="12.75">
      <c r="A36" s="21">
        <v>32</v>
      </c>
      <c r="B36" s="22" t="s">
        <v>108</v>
      </c>
      <c r="C36" s="23">
        <v>5</v>
      </c>
      <c r="D36" s="31">
        <f>BD36</f>
        <v>0</v>
      </c>
      <c r="E36" s="31">
        <f>BJ36</f>
        <v>0</v>
      </c>
      <c r="F36" s="40">
        <f>BF36</f>
        <v>0</v>
      </c>
      <c r="G36" s="31">
        <f>BH36</f>
        <v>9</v>
      </c>
      <c r="H36" s="31">
        <f>G36-I36</f>
        <v>0</v>
      </c>
      <c r="I36" s="31">
        <f>BG36</f>
        <v>9</v>
      </c>
      <c r="J36" s="38">
        <f>IF(ISERROR(F36/IF(I36&gt;$E$3,H36,H36-($E$3-I36))),0,F36/IF(I36&gt;$E$3,H36,H36-($E$3-I36)))</f>
        <v>0</v>
      </c>
      <c r="K36" s="38">
        <f>IF(COUNTIF(L36:BC36,"&gt;0")=0,0,SUM(L36:BC36)/COUNTIF(L36:BC36,"&gt;0"))</f>
        <v>0</v>
      </c>
      <c r="L36" s="33">
        <v>0</v>
      </c>
      <c r="M36" s="32">
        <v>0</v>
      </c>
      <c r="N36" s="32">
        <v>0</v>
      </c>
      <c r="O36" s="34">
        <v>0</v>
      </c>
      <c r="P36" s="32">
        <v>0</v>
      </c>
      <c r="Q36" s="32">
        <v>0</v>
      </c>
      <c r="R36" s="33">
        <v>0</v>
      </c>
      <c r="S36" s="32">
        <v>0</v>
      </c>
      <c r="T36" s="32">
        <v>0</v>
      </c>
      <c r="U36" s="32"/>
      <c r="V36" s="33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6"/>
      <c r="BB36" s="36"/>
      <c r="BC36" s="42"/>
      <c r="BD36" s="43">
        <f>SUM(L36:BC36)</f>
        <v>0</v>
      </c>
      <c r="BE36" s="44">
        <f>BJ36</f>
        <v>0</v>
      </c>
      <c r="BF36" s="43">
        <f>BD36-BE36</f>
        <v>0</v>
      </c>
      <c r="BG36" s="44">
        <f>COUNTIF(L36:BC36,0)</f>
        <v>9</v>
      </c>
      <c r="BH36" s="44">
        <f>COUNTIF(L36:BC36,"&gt;=0")</f>
        <v>9</v>
      </c>
      <c r="BI36" s="45"/>
      <c r="BJ36" s="46">
        <f>SUMIF($BK$4:$CA$4,CONCATENATE("&lt;=",$E$3),BK36:CA36)</f>
        <v>0</v>
      </c>
      <c r="BK36" s="5">
        <f>IF(ISERR(SMALL(L36:BC36,1)),0,SMALL(L36:BC36,1))</f>
        <v>0</v>
      </c>
      <c r="BL36" s="5">
        <f>IF(ISERR(SMALL(L36:BC36,2)),0,SMALL(L36:BC36,2))</f>
        <v>0</v>
      </c>
      <c r="BM36" s="5">
        <f>IF(ISERR(SMALL(L36:BC36,3)),0,SMALL(L36:BC36,3))</f>
        <v>0</v>
      </c>
      <c r="BN36" s="5">
        <f>IF(ISERR(SMALL(L36:BC36,4)),0,SMALL(L36:BC36,4))</f>
        <v>0</v>
      </c>
      <c r="BO36" s="5">
        <f>IF(ISERR(SMALL(L36:BC36,5)),0,SMALL(L36:BC36,5))</f>
        <v>0</v>
      </c>
      <c r="BP36" s="5">
        <f>IF(ISERR(SMALL(L36:BC36,6)),0,SMALL(L36:BC36,6))</f>
        <v>0</v>
      </c>
      <c r="BQ36" s="5">
        <f>IF(ISERR(SMALL(L36:BC36,7)),0,SMALL(L36:BC36,7))</f>
        <v>0</v>
      </c>
      <c r="BR36" s="5">
        <f>IF(ISERR(SMALL(L36:BC36,8)),0,SMALL(L36:BC36,8))</f>
        <v>0</v>
      </c>
      <c r="BS36" s="47">
        <f>IF(ISERR(SMALL(L36:BC36,9)),0,SMALL(L36:BC36,9))</f>
        <v>0</v>
      </c>
      <c r="BT36" s="47">
        <f>IF(ISERR(SMALL(L36:BC36,10)),0,SMALL(L36:BC36,10))</f>
        <v>0</v>
      </c>
      <c r="BU36" s="47">
        <f>IF(ISERR(SMALL(L36:BC36,11)),0,SMALL(L36:BC36,11))</f>
        <v>0</v>
      </c>
      <c r="BV36" s="47">
        <f>IF(ISERR(SMALL(L36:BC36,12)),0,SMALL(L36:BC36,12))</f>
        <v>0</v>
      </c>
      <c r="BW36" s="47">
        <f>IF(ISERR(SMALL(L36:BC36,13)),0,SMALL(L36:BC36,13))</f>
        <v>0</v>
      </c>
      <c r="BX36" s="47">
        <f>IF(ISERR(SMALL(L36:BC36,14)),0,SMALL(L36:BC36,14))</f>
        <v>0</v>
      </c>
      <c r="BY36" s="47">
        <f>IF(ISERR(SMALL(L36:BC36,15)),0,SMALL(L36:BC36,15))</f>
        <v>0</v>
      </c>
      <c r="BZ36" s="47">
        <f>IF(ISERR(SMALL(L36:BC36,16)),0,SMALL(L36:BC36,16))</f>
        <v>0</v>
      </c>
      <c r="CA36" s="47">
        <f>IF(ISERR(SMALL(L36:BC36,17)),0,SMALL(L36:BC36,17))</f>
        <v>0</v>
      </c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</row>
    <row r="37" spans="1:92" ht="12.75">
      <c r="A37" s="21">
        <v>33</v>
      </c>
      <c r="B37" s="22" t="s">
        <v>112</v>
      </c>
      <c r="C37" s="23">
        <v>4</v>
      </c>
      <c r="D37" s="31">
        <f>BD37</f>
        <v>0</v>
      </c>
      <c r="E37" s="13">
        <f>BJ37</f>
        <v>0</v>
      </c>
      <c r="F37" s="39">
        <f>BF37</f>
        <v>0</v>
      </c>
      <c r="G37" s="13">
        <f>BH37</f>
        <v>9</v>
      </c>
      <c r="H37" s="13">
        <f>G37-I37</f>
        <v>0</v>
      </c>
      <c r="I37" s="13">
        <f>BG37</f>
        <v>9</v>
      </c>
      <c r="J37" s="38">
        <f>IF(ISERROR(F37/IF(I37&gt;$E$3,H37,H37-($E$3-I37))),0,F37/IF(I37&gt;$E$3,H37,H37-($E$3-I37)))</f>
        <v>0</v>
      </c>
      <c r="K37" s="38">
        <f>IF(COUNTIF(L37:BC37,"&gt;0")=0,0,SUM(L37:BC37)/COUNTIF(L37:BC37,"&gt;0"))</f>
        <v>0</v>
      </c>
      <c r="L37" s="33">
        <v>0</v>
      </c>
      <c r="M37" s="32">
        <v>0</v>
      </c>
      <c r="N37" s="32">
        <v>0</v>
      </c>
      <c r="O37" s="34">
        <v>0</v>
      </c>
      <c r="P37" s="32">
        <v>0</v>
      </c>
      <c r="Q37" s="32">
        <v>0</v>
      </c>
      <c r="R37" s="33">
        <v>0</v>
      </c>
      <c r="S37" s="32">
        <v>0</v>
      </c>
      <c r="T37" s="32">
        <v>0</v>
      </c>
      <c r="U37" s="32"/>
      <c r="V37" s="33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6"/>
      <c r="BB37" s="36"/>
      <c r="BC37" s="42"/>
      <c r="BD37" s="48">
        <f>SUM(L37:BC37)</f>
        <v>0</v>
      </c>
      <c r="BE37" s="3">
        <f>BJ37</f>
        <v>0</v>
      </c>
      <c r="BF37" s="48">
        <f>BD37-BE37</f>
        <v>0</v>
      </c>
      <c r="BG37" s="3">
        <f>COUNTIF(L37:BC37,0)</f>
        <v>9</v>
      </c>
      <c r="BH37" s="3">
        <f>COUNTIF(L37:BC37,"&gt;=0")</f>
        <v>9</v>
      </c>
      <c r="BI37" s="10"/>
      <c r="BJ37" s="49">
        <f>SUMIF($BK$4:$CA$4,CONCATENATE("&lt;=",$E$3),BK37:CA37)</f>
        <v>0</v>
      </c>
      <c r="BK37" s="5">
        <f>IF(ISERR(SMALL(L37:BC37,1)),0,SMALL(L37:BC37,1))</f>
        <v>0</v>
      </c>
      <c r="BL37" s="5">
        <f>IF(ISERR(SMALL(L37:BC37,2)),0,SMALL(L37:BC37,2))</f>
        <v>0</v>
      </c>
      <c r="BM37" s="5">
        <f>IF(ISERR(SMALL(L37:BC37,3)),0,SMALL(L37:BC37,3))</f>
        <v>0</v>
      </c>
      <c r="BN37" s="5">
        <f>IF(ISERR(SMALL(L37:BC37,4)),0,SMALL(L37:BC37,4))</f>
        <v>0</v>
      </c>
      <c r="BO37" s="5">
        <f>IF(ISERR(SMALL(L37:BC37,5)),0,SMALL(L37:BC37,5))</f>
        <v>0</v>
      </c>
      <c r="BP37" s="5">
        <f>IF(ISERR(SMALL(L37:BC37,6)),0,SMALL(L37:BC37,6))</f>
        <v>0</v>
      </c>
      <c r="BQ37" s="5">
        <f>IF(ISERR(SMALL(L37:BC37,7)),0,SMALL(L37:BC37,7))</f>
        <v>0</v>
      </c>
      <c r="BR37" s="5">
        <f>IF(ISERR(SMALL(L37:BC37,8)),0,SMALL(L37:BC37,8))</f>
        <v>0</v>
      </c>
      <c r="BS37" s="47">
        <f>IF(ISERR(SMALL(L37:BC37,9)),0,SMALL(L37:BC37,9))</f>
        <v>0</v>
      </c>
      <c r="BT37" s="47">
        <f>IF(ISERR(SMALL(L37:BC37,10)),0,SMALL(L37:BC37,10))</f>
        <v>0</v>
      </c>
      <c r="BU37" s="47">
        <f>IF(ISERR(SMALL(L37:BC37,11)),0,SMALL(L37:BC37,11))</f>
        <v>0</v>
      </c>
      <c r="BV37" s="47">
        <f>IF(ISERR(SMALL(L37:BC37,12)),0,SMALL(L37:BC37,12))</f>
        <v>0</v>
      </c>
      <c r="BW37" s="47">
        <f>IF(ISERR(SMALL(L37:BC37,13)),0,SMALL(L37:BC37,13))</f>
        <v>0</v>
      </c>
      <c r="BX37" s="47">
        <f>IF(ISERR(SMALL(L37:BC37,14)),0,SMALL(L37:BC37,14))</f>
        <v>0</v>
      </c>
      <c r="BY37" s="47">
        <f>IF(ISERR(SMALL(L37:BC37,15)),0,SMALL(L37:BC37,15))</f>
        <v>0</v>
      </c>
      <c r="BZ37" s="47">
        <f>IF(ISERR(SMALL(L37:BC37,16)),0,SMALL(L37:BC37,16))</f>
        <v>0</v>
      </c>
      <c r="CA37" s="47">
        <f>IF(ISERR(SMALL(L37:BC37,17)),0,SMALL(L37:BC37,17))</f>
        <v>0</v>
      </c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</row>
    <row r="38" spans="1:92" ht="12.75">
      <c r="A38" s="21">
        <v>34</v>
      </c>
      <c r="B38" s="22" t="s">
        <v>96</v>
      </c>
      <c r="C38" s="23">
        <v>3</v>
      </c>
      <c r="D38" s="31">
        <f>BD38</f>
        <v>0</v>
      </c>
      <c r="E38" s="31">
        <f>BJ38</f>
        <v>0</v>
      </c>
      <c r="F38" s="40">
        <f>BF38</f>
        <v>0</v>
      </c>
      <c r="G38" s="31">
        <f>BH38</f>
        <v>9</v>
      </c>
      <c r="H38" s="31">
        <f>G38-I38</f>
        <v>0</v>
      </c>
      <c r="I38" s="31">
        <f>BG38</f>
        <v>9</v>
      </c>
      <c r="J38" s="38">
        <f>IF(ISERROR(F38/IF(I38&gt;$E$3,H38,H38-($E$3-I38))),0,F38/IF(I38&gt;$E$3,H38,H38-($E$3-I38)))</f>
        <v>0</v>
      </c>
      <c r="K38" s="38">
        <f>IF(COUNTIF(L38:BC38,"&gt;0")=0,0,SUM(L38:BC38)/COUNTIF(L38:BC38,"&gt;0"))</f>
        <v>0</v>
      </c>
      <c r="L38" s="33">
        <v>0</v>
      </c>
      <c r="M38" s="32">
        <v>0</v>
      </c>
      <c r="N38" s="32">
        <v>0</v>
      </c>
      <c r="O38" s="34">
        <v>0</v>
      </c>
      <c r="P38" s="32">
        <v>0</v>
      </c>
      <c r="Q38" s="32">
        <v>0</v>
      </c>
      <c r="R38" s="33">
        <v>0</v>
      </c>
      <c r="S38" s="32">
        <v>0</v>
      </c>
      <c r="T38" s="32">
        <v>0</v>
      </c>
      <c r="U38" s="32"/>
      <c r="V38" s="33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42"/>
      <c r="BD38" s="43">
        <f>SUM(L38:BC38)</f>
        <v>0</v>
      </c>
      <c r="BE38" s="44">
        <f>BJ38</f>
        <v>0</v>
      </c>
      <c r="BF38" s="43">
        <f>BD38-BE38</f>
        <v>0</v>
      </c>
      <c r="BG38" s="44">
        <f>COUNTIF(L38:BC38,0)</f>
        <v>9</v>
      </c>
      <c r="BH38" s="44">
        <f>COUNTIF(L38:BC38,"&gt;=0")</f>
        <v>9</v>
      </c>
      <c r="BI38" s="45"/>
      <c r="BJ38" s="46">
        <f>SUMIF($BK$4:$CA$4,CONCATENATE("&lt;=",$E$3),BK38:CA38)</f>
        <v>0</v>
      </c>
      <c r="BK38" s="5">
        <f>IF(ISERR(SMALL(L38:BC38,1)),0,SMALL(L38:BC38,1))</f>
        <v>0</v>
      </c>
      <c r="BL38" s="5">
        <f>IF(ISERR(SMALL(L38:BC38,2)),0,SMALL(L38:BC38,2))</f>
        <v>0</v>
      </c>
      <c r="BM38" s="5">
        <f>IF(ISERR(SMALL(L38:BC38,3)),0,SMALL(L38:BC38,3))</f>
        <v>0</v>
      </c>
      <c r="BN38" s="5">
        <f>IF(ISERR(SMALL(L38:BC38,4)),0,SMALL(L38:BC38,4))</f>
        <v>0</v>
      </c>
      <c r="BO38" s="5">
        <f>IF(ISERR(SMALL(L38:BC38,5)),0,SMALL(L38:BC38,5))</f>
        <v>0</v>
      </c>
      <c r="BP38" s="5">
        <f>IF(ISERR(SMALL(L38:BC38,6)),0,SMALL(L38:BC38,6))</f>
        <v>0</v>
      </c>
      <c r="BQ38" s="5">
        <f>IF(ISERR(SMALL(L38:BC38,7)),0,SMALL(L38:BC38,7))</f>
        <v>0</v>
      </c>
      <c r="BR38" s="5">
        <f>IF(ISERR(SMALL(L38:BC38,8)),0,SMALL(L38:BC38,8))</f>
        <v>0</v>
      </c>
      <c r="BS38" s="47">
        <f>IF(ISERR(SMALL(L38:BC38,9)),0,SMALL(L38:BC38,9))</f>
        <v>0</v>
      </c>
      <c r="BT38" s="47">
        <f>IF(ISERR(SMALL(L38:BC38,10)),0,SMALL(L38:BC38,10))</f>
        <v>0</v>
      </c>
      <c r="BU38" s="47">
        <f>IF(ISERR(SMALL(L38:BC38,11)),0,SMALL(L38:BC38,11))</f>
        <v>0</v>
      </c>
      <c r="BV38" s="47">
        <f>IF(ISERR(SMALL(L38:BC38,12)),0,SMALL(L38:BC38,12))</f>
        <v>0</v>
      </c>
      <c r="BW38" s="47">
        <f>IF(ISERR(SMALL(L38:BC38,13)),0,SMALL(L38:BC38,13))</f>
        <v>0</v>
      </c>
      <c r="BX38" s="47">
        <f>IF(ISERR(SMALL(L38:BC38,14)),0,SMALL(L38:BC38,14))</f>
        <v>0</v>
      </c>
      <c r="BY38" s="47">
        <f>IF(ISERR(SMALL(L38:BC38,15)),0,SMALL(L38:BC38,15))</f>
        <v>0</v>
      </c>
      <c r="BZ38" s="47">
        <f>IF(ISERR(SMALL(L38:BC38,16)),0,SMALL(L38:BC38,16))</f>
        <v>0</v>
      </c>
      <c r="CA38" s="47">
        <f>IF(ISERR(SMALL(L38:BC38,17)),0,SMALL(L38:BC38,17))</f>
        <v>0</v>
      </c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</row>
    <row r="39" spans="1:92" ht="12.75">
      <c r="A39" s="21">
        <v>35</v>
      </c>
      <c r="B39" s="22" t="s">
        <v>25</v>
      </c>
      <c r="C39" s="23">
        <v>0.5</v>
      </c>
      <c r="D39" s="31">
        <f>BD39</f>
        <v>0</v>
      </c>
      <c r="E39" s="31">
        <f>BJ39</f>
        <v>0</v>
      </c>
      <c r="F39" s="40">
        <f>BF39</f>
        <v>0</v>
      </c>
      <c r="G39" s="31">
        <f>BH39</f>
        <v>9</v>
      </c>
      <c r="H39" s="31">
        <f>G39-I39</f>
        <v>0</v>
      </c>
      <c r="I39" s="31">
        <f>BG39</f>
        <v>9</v>
      </c>
      <c r="J39" s="38">
        <f>IF(ISERROR(F39/IF(I39&gt;$E$3,H39,H39-($E$3-I39))),0,F39/IF(I39&gt;$E$3,H39,H39-($E$3-I39)))</f>
        <v>0</v>
      </c>
      <c r="K39" s="38">
        <f>IF(COUNTIF(L39:BC39,"&gt;0")=0,0,SUM(L39:BC39)/COUNTIF(L39:BC39,"&gt;0"))</f>
        <v>0</v>
      </c>
      <c r="L39" s="33">
        <v>0</v>
      </c>
      <c r="M39" s="32">
        <v>0</v>
      </c>
      <c r="N39" s="32">
        <v>0</v>
      </c>
      <c r="O39" s="34">
        <v>0</v>
      </c>
      <c r="P39" s="32">
        <v>0</v>
      </c>
      <c r="Q39" s="32">
        <v>0</v>
      </c>
      <c r="R39" s="33">
        <v>0</v>
      </c>
      <c r="S39" s="32">
        <v>0</v>
      </c>
      <c r="T39" s="32">
        <v>0</v>
      </c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6"/>
      <c r="BC39" s="42"/>
      <c r="BD39" s="43">
        <f>SUM(L39:BC39)</f>
        <v>0</v>
      </c>
      <c r="BE39" s="44">
        <f>BJ39</f>
        <v>0</v>
      </c>
      <c r="BF39" s="43">
        <f>BD39-BE39</f>
        <v>0</v>
      </c>
      <c r="BG39" s="44">
        <f>COUNTIF(L39:BC39,0)</f>
        <v>9</v>
      </c>
      <c r="BH39" s="44">
        <f>COUNTIF(L39:BC39,"&gt;=0")</f>
        <v>9</v>
      </c>
      <c r="BI39" s="45"/>
      <c r="BJ39" s="46">
        <f>SUMIF($BK$4:$CA$4,CONCATENATE("&lt;=",$E$3),BK39:CA39)</f>
        <v>0</v>
      </c>
      <c r="BK39" s="5">
        <f>IF(ISERR(SMALL(L39:BC39,1)),0,SMALL(L39:BC39,1))</f>
        <v>0</v>
      </c>
      <c r="BL39" s="5">
        <f>IF(ISERR(SMALL(L39:BC39,2)),0,SMALL(L39:BC39,2))</f>
        <v>0</v>
      </c>
      <c r="BM39" s="5">
        <f>IF(ISERR(SMALL(L39:BC39,3)),0,SMALL(L39:BC39,3))</f>
        <v>0</v>
      </c>
      <c r="BN39" s="5">
        <f>IF(ISERR(SMALL(L39:BC39,4)),0,SMALL(L39:BC39,4))</f>
        <v>0</v>
      </c>
      <c r="BO39" s="5">
        <f>IF(ISERR(SMALL(L39:BC39,5)),0,SMALL(L39:BC39,5))</f>
        <v>0</v>
      </c>
      <c r="BP39" s="5">
        <f>IF(ISERR(SMALL(L39:BC39,6)),0,SMALL(L39:BC39,6))</f>
        <v>0</v>
      </c>
      <c r="BQ39" s="5">
        <f>IF(ISERR(SMALL(L39:BC39,7)),0,SMALL(L39:BC39,7))</f>
        <v>0</v>
      </c>
      <c r="BR39" s="5">
        <f>IF(ISERR(SMALL(L39:BC39,8)),0,SMALL(L39:BC39,8))</f>
        <v>0</v>
      </c>
      <c r="BS39" s="47">
        <f>IF(ISERR(SMALL(L39:BC39,9)),0,SMALL(L39:BC39,9))</f>
        <v>0</v>
      </c>
      <c r="BT39" s="47">
        <f>IF(ISERR(SMALL(L39:BC39,10)),0,SMALL(L39:BC39,10))</f>
        <v>0</v>
      </c>
      <c r="BU39" s="47">
        <f>IF(ISERR(SMALL(L39:BC39,11)),0,SMALL(L39:BC39,11))</f>
        <v>0</v>
      </c>
      <c r="BV39" s="47">
        <f>IF(ISERR(SMALL(L39:BC39,12)),0,SMALL(L39:BC39,12))</f>
        <v>0</v>
      </c>
      <c r="BW39" s="47">
        <f>IF(ISERR(SMALL(L39:BC39,13)),0,SMALL(L39:BC39,13))</f>
        <v>0</v>
      </c>
      <c r="BX39" s="47">
        <f>IF(ISERR(SMALL(L39:BC39,14)),0,SMALL(L39:BC39,14))</f>
        <v>0</v>
      </c>
      <c r="BY39" s="47">
        <f>IF(ISERR(SMALL(L39:BC39,15)),0,SMALL(L39:BC39,15))</f>
        <v>0</v>
      </c>
      <c r="BZ39" s="47">
        <f>IF(ISERR(SMALL(L39:BC39,16)),0,SMALL(L39:BC39,16))</f>
        <v>0</v>
      </c>
      <c r="CA39" s="47">
        <f>IF(ISERR(SMALL(L39:BC39,17)),0,SMALL(L39:BC39,17))</f>
        <v>0</v>
      </c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</row>
    <row r="40" spans="1:92" ht="12.75">
      <c r="A40" s="21">
        <v>36</v>
      </c>
      <c r="B40" s="22" t="s">
        <v>111</v>
      </c>
      <c r="C40" s="23">
        <v>0</v>
      </c>
      <c r="D40" s="31">
        <f>BD40</f>
        <v>0</v>
      </c>
      <c r="E40" s="31">
        <f>BJ40</f>
        <v>0</v>
      </c>
      <c r="F40" s="40">
        <f>BF40</f>
        <v>0</v>
      </c>
      <c r="G40" s="31">
        <f>BH40</f>
        <v>9</v>
      </c>
      <c r="H40" s="31">
        <f>G40-I40</f>
        <v>0</v>
      </c>
      <c r="I40" s="31">
        <f>BG40</f>
        <v>9</v>
      </c>
      <c r="J40" s="38">
        <f>IF(ISERROR(F40/IF(I40&gt;$E$3,H40,H40-($E$3-I40))),0,F40/IF(I40&gt;$E$3,H40,H40-($E$3-I40)))</f>
        <v>0</v>
      </c>
      <c r="K40" s="38">
        <f>IF(COUNTIF(L40:BC40,"&gt;0")=0,0,SUM(L40:BC40)/COUNTIF(L40:BC40,"&gt;0"))</f>
        <v>0</v>
      </c>
      <c r="L40" s="33">
        <v>0</v>
      </c>
      <c r="M40" s="32">
        <v>0</v>
      </c>
      <c r="N40" s="32">
        <v>0</v>
      </c>
      <c r="O40" s="34">
        <v>0</v>
      </c>
      <c r="P40" s="32">
        <v>0</v>
      </c>
      <c r="Q40" s="32">
        <v>0</v>
      </c>
      <c r="R40" s="33">
        <v>0</v>
      </c>
      <c r="S40" s="32">
        <v>0</v>
      </c>
      <c r="T40" s="32">
        <v>0</v>
      </c>
      <c r="U40" s="32"/>
      <c r="V40" s="33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42"/>
      <c r="BD40" s="43">
        <f>SUM(L40:BC40)</f>
        <v>0</v>
      </c>
      <c r="BE40" s="44">
        <f>BJ40</f>
        <v>0</v>
      </c>
      <c r="BF40" s="43">
        <f>BD40-BE40</f>
        <v>0</v>
      </c>
      <c r="BG40" s="44">
        <f>COUNTIF(L40:BC40,0)</f>
        <v>9</v>
      </c>
      <c r="BH40" s="44">
        <f>COUNTIF(L40:BC40,"&gt;=0")</f>
        <v>9</v>
      </c>
      <c r="BI40" s="45"/>
      <c r="BJ40" s="46">
        <f>SUMIF($BK$4:$CA$4,CONCATENATE("&lt;=",$E$3),BK40:CA40)</f>
        <v>0</v>
      </c>
      <c r="BK40" s="5">
        <f>IF(ISERR(SMALL(L40:BC40,1)),0,SMALL(L40:BC40,1))</f>
        <v>0</v>
      </c>
      <c r="BL40" s="5">
        <f>IF(ISERR(SMALL(L40:BC40,2)),0,SMALL(L40:BC40,2))</f>
        <v>0</v>
      </c>
      <c r="BM40" s="5">
        <f>IF(ISERR(SMALL(L40:BC40,3)),0,SMALL(L40:BC40,3))</f>
        <v>0</v>
      </c>
      <c r="BN40" s="5">
        <f>IF(ISERR(SMALL(L40:BC40,4)),0,SMALL(L40:BC40,4))</f>
        <v>0</v>
      </c>
      <c r="BO40" s="5">
        <f>IF(ISERR(SMALL(L40:BC40,5)),0,SMALL(L40:BC40,5))</f>
        <v>0</v>
      </c>
      <c r="BP40" s="5">
        <f>IF(ISERR(SMALL(L40:BC40,6)),0,SMALL(L40:BC40,6))</f>
        <v>0</v>
      </c>
      <c r="BQ40" s="5">
        <f>IF(ISERR(SMALL(L40:BC40,7)),0,SMALL(L40:BC40,7))</f>
        <v>0</v>
      </c>
      <c r="BR40" s="5">
        <f>IF(ISERR(SMALL(L40:BC40,8)),0,SMALL(L40:BC40,8))</f>
        <v>0</v>
      </c>
      <c r="BS40" s="47">
        <f>IF(ISERR(SMALL(L40:BC40,9)),0,SMALL(L40:BC40,9))</f>
        <v>0</v>
      </c>
      <c r="BT40" s="47">
        <f>IF(ISERR(SMALL(L40:BC40,10)),0,SMALL(L40:BC40,10))</f>
        <v>0</v>
      </c>
      <c r="BU40" s="47">
        <f>IF(ISERR(SMALL(L40:BC40,11)),0,SMALL(L40:BC40,11))</f>
        <v>0</v>
      </c>
      <c r="BV40" s="47">
        <f>IF(ISERR(SMALL(L40:BC40,12)),0,SMALL(L40:BC40,12))</f>
        <v>0</v>
      </c>
      <c r="BW40" s="47">
        <f>IF(ISERR(SMALL(L40:BC40,13)),0,SMALL(L40:BC40,13))</f>
        <v>0</v>
      </c>
      <c r="BX40" s="47">
        <f>IF(ISERR(SMALL(L40:BC40,14)),0,SMALL(L40:BC40,14))</f>
        <v>0</v>
      </c>
      <c r="BY40" s="47">
        <f>IF(ISERR(SMALL(L40:BC40,15)),0,SMALL(L40:BC40,15))</f>
        <v>0</v>
      </c>
      <c r="BZ40" s="47">
        <f>IF(ISERR(SMALL(L40:BC40,16)),0,SMALL(L40:BC40,16))</f>
        <v>0</v>
      </c>
      <c r="CA40" s="47">
        <f>IF(ISERR(SMALL(L40:BC40,17)),0,SMALL(L40:BC40,17))</f>
        <v>0</v>
      </c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</row>
    <row r="41" spans="1:92" ht="12.75">
      <c r="A41" s="21">
        <v>37</v>
      </c>
      <c r="B41" s="22" t="s">
        <v>35</v>
      </c>
      <c r="C41" s="23">
        <v>21</v>
      </c>
      <c r="D41" s="31">
        <f>BD41</f>
        <v>0</v>
      </c>
      <c r="E41" s="31">
        <f>BJ41</f>
        <v>0</v>
      </c>
      <c r="F41" s="40">
        <f>BF41</f>
        <v>0</v>
      </c>
      <c r="G41" s="31">
        <f>BH41</f>
        <v>9</v>
      </c>
      <c r="H41" s="31">
        <f>G41-I41</f>
        <v>0</v>
      </c>
      <c r="I41" s="31">
        <f>BG41</f>
        <v>9</v>
      </c>
      <c r="J41" s="38">
        <f>IF(ISERROR(F41/IF(I41&gt;$E$3,H41,H41-($E$3-I41))),0,F41/IF(I41&gt;$E$3,H41,H41-($E$3-I41)))</f>
        <v>0</v>
      </c>
      <c r="K41" s="38">
        <f>IF(COUNTIF(L41:BC41,"&gt;0")=0,0,SUM(L41:BC41)/COUNTIF(L41:BC41,"&gt;0"))</f>
        <v>0</v>
      </c>
      <c r="L41" s="32">
        <v>0</v>
      </c>
      <c r="M41" s="32">
        <v>0</v>
      </c>
      <c r="N41" s="32">
        <v>0</v>
      </c>
      <c r="O41" s="34">
        <v>0</v>
      </c>
      <c r="P41" s="32">
        <v>0</v>
      </c>
      <c r="Q41" s="32">
        <v>0</v>
      </c>
      <c r="R41" s="33">
        <v>0</v>
      </c>
      <c r="S41" s="32">
        <v>0</v>
      </c>
      <c r="T41" s="32">
        <v>0</v>
      </c>
      <c r="U41" s="32"/>
      <c r="V41" s="33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6"/>
      <c r="BB41" s="36"/>
      <c r="BC41" s="42"/>
      <c r="BD41" s="43">
        <f>SUM(L41:BC41)</f>
        <v>0</v>
      </c>
      <c r="BE41" s="44">
        <f>BJ41</f>
        <v>0</v>
      </c>
      <c r="BF41" s="43">
        <f>BD41-BE41</f>
        <v>0</v>
      </c>
      <c r="BG41" s="44">
        <f>COUNTIF(L41:BC41,0)</f>
        <v>9</v>
      </c>
      <c r="BH41" s="44">
        <f>COUNTIF(L41:BC41,"&gt;=0")</f>
        <v>9</v>
      </c>
      <c r="BI41" s="45"/>
      <c r="BJ41" s="46">
        <f>SUMIF($BK$4:$CA$4,CONCATENATE("&lt;=",$E$3),BK41:CA41)</f>
        <v>0</v>
      </c>
      <c r="BK41" s="5">
        <f>IF(ISERR(SMALL(L41:BC41,1)),0,SMALL(L41:BC41,1))</f>
        <v>0</v>
      </c>
      <c r="BL41" s="5">
        <f>IF(ISERR(SMALL(L41:BC41,2)),0,SMALL(L41:BC41,2))</f>
        <v>0</v>
      </c>
      <c r="BM41" s="5">
        <f>IF(ISERR(SMALL(L41:BC41,3)),0,SMALL(L41:BC41,3))</f>
        <v>0</v>
      </c>
      <c r="BN41" s="5">
        <f>IF(ISERR(SMALL(L41:BC41,4)),0,SMALL(L41:BC41,4))</f>
        <v>0</v>
      </c>
      <c r="BO41" s="5">
        <f>IF(ISERR(SMALL(L41:BC41,5)),0,SMALL(L41:BC41,5))</f>
        <v>0</v>
      </c>
      <c r="BP41" s="5">
        <f>IF(ISERR(SMALL(L41:BC41,6)),0,SMALL(L41:BC41,6))</f>
        <v>0</v>
      </c>
      <c r="BQ41" s="5">
        <f>IF(ISERR(SMALL(L41:BC41,7)),0,SMALL(L41:BC41,7))</f>
        <v>0</v>
      </c>
      <c r="BR41" s="5">
        <f>IF(ISERR(SMALL(L41:BC41,8)),0,SMALL(L41:BC41,8))</f>
        <v>0</v>
      </c>
      <c r="BS41" s="47">
        <f>IF(ISERR(SMALL(L41:BC41,9)),0,SMALL(L41:BC41,9))</f>
        <v>0</v>
      </c>
      <c r="BT41" s="47">
        <f>IF(ISERR(SMALL(L41:BC41,10)),0,SMALL(L41:BC41,10))</f>
        <v>0</v>
      </c>
      <c r="BU41" s="47">
        <f>IF(ISERR(SMALL(L41:BC41,11)),0,SMALL(L41:BC41,11))</f>
        <v>0</v>
      </c>
      <c r="BV41" s="47">
        <f>IF(ISERR(SMALL(L41:BC41,12)),0,SMALL(L41:BC41,12))</f>
        <v>0</v>
      </c>
      <c r="BW41" s="47">
        <f>IF(ISERR(SMALL(L41:BC41,13)),0,SMALL(L41:BC41,13))</f>
        <v>0</v>
      </c>
      <c r="BX41" s="47">
        <f>IF(ISERR(SMALL(L41:BC41,14)),0,SMALL(L41:BC41,14))</f>
        <v>0</v>
      </c>
      <c r="BY41" s="47">
        <f>IF(ISERR(SMALL(L41:BC41,15)),0,SMALL(L41:BC41,15))</f>
        <v>0</v>
      </c>
      <c r="BZ41" s="47">
        <f>IF(ISERR(SMALL(L41:BC41,16)),0,SMALL(L41:BC41,16))</f>
        <v>0</v>
      </c>
      <c r="CA41" s="47">
        <f>IF(ISERR(SMALL(L41:BC41,17)),0,SMALL(L41:BC41,17))</f>
        <v>0</v>
      </c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</row>
    <row r="42" spans="1:92" ht="12.75">
      <c r="A42" s="21">
        <v>38</v>
      </c>
      <c r="B42" s="22" t="s">
        <v>30</v>
      </c>
      <c r="C42" s="23">
        <v>5</v>
      </c>
      <c r="D42" s="31">
        <f>BD42</f>
        <v>0</v>
      </c>
      <c r="E42" s="31">
        <f>BJ42</f>
        <v>0</v>
      </c>
      <c r="F42" s="40">
        <f>BF42</f>
        <v>0</v>
      </c>
      <c r="G42" s="31">
        <f>BH42</f>
        <v>9</v>
      </c>
      <c r="H42" s="31">
        <f>G42-I42</f>
        <v>0</v>
      </c>
      <c r="I42" s="31">
        <f>BG42</f>
        <v>9</v>
      </c>
      <c r="J42" s="38">
        <f>IF(ISERROR(F42/IF(I42&gt;$E$3,H42,H42-($E$3-I42))),0,F42/IF(I42&gt;$E$3,H42,H42-($E$3-I42)))</f>
        <v>0</v>
      </c>
      <c r="K42" s="38">
        <f>IF(COUNTIF(L42:BC42,"&gt;0")=0,0,SUM(L42:BC42)/COUNTIF(L42:BC42,"&gt;0"))</f>
        <v>0</v>
      </c>
      <c r="L42" s="33">
        <v>0</v>
      </c>
      <c r="M42" s="32">
        <v>0</v>
      </c>
      <c r="N42" s="32">
        <v>0</v>
      </c>
      <c r="O42" s="34">
        <v>0</v>
      </c>
      <c r="P42" s="32">
        <v>0</v>
      </c>
      <c r="Q42" s="32">
        <v>0</v>
      </c>
      <c r="R42" s="33">
        <v>0</v>
      </c>
      <c r="S42" s="32">
        <v>0</v>
      </c>
      <c r="T42" s="32">
        <v>0</v>
      </c>
      <c r="U42" s="32"/>
      <c r="V42" s="33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6"/>
      <c r="BB42" s="32"/>
      <c r="BC42" s="42"/>
      <c r="BD42" s="43">
        <f>SUM(L42:BC42)</f>
        <v>0</v>
      </c>
      <c r="BE42" s="44">
        <f>BJ42</f>
        <v>0</v>
      </c>
      <c r="BF42" s="43">
        <f>BD42-BE42</f>
        <v>0</v>
      </c>
      <c r="BG42" s="44">
        <f>COUNTIF(L42:BC42,0)</f>
        <v>9</v>
      </c>
      <c r="BH42" s="44">
        <f>COUNTIF(L42:BC42,"&gt;=0")</f>
        <v>9</v>
      </c>
      <c r="BI42" s="45"/>
      <c r="BJ42" s="46">
        <f>SUMIF($BK$4:$CA$4,CONCATENATE("&lt;=",$E$3),BK42:CA42)</f>
        <v>0</v>
      </c>
      <c r="BK42" s="5">
        <f>IF(ISERR(SMALL(L42:BC42,1)),0,SMALL(L42:BC42,1))</f>
        <v>0</v>
      </c>
      <c r="BL42" s="5">
        <f>IF(ISERR(SMALL(L42:BC42,2)),0,SMALL(L42:BC42,2))</f>
        <v>0</v>
      </c>
      <c r="BM42" s="5">
        <f>IF(ISERR(SMALL(L42:BC42,3)),0,SMALL(L42:BC42,3))</f>
        <v>0</v>
      </c>
      <c r="BN42" s="5">
        <f>IF(ISERR(SMALL(L42:BC42,4)),0,SMALL(L42:BC42,4))</f>
        <v>0</v>
      </c>
      <c r="BO42" s="5">
        <f>IF(ISERR(SMALL(L42:BC42,5)),0,SMALL(L42:BC42,5))</f>
        <v>0</v>
      </c>
      <c r="BP42" s="5">
        <f>IF(ISERR(SMALL(L42:BC42,6)),0,SMALL(L42:BC42,6))</f>
        <v>0</v>
      </c>
      <c r="BQ42" s="5">
        <f>IF(ISERR(SMALL(L42:BC42,7)),0,SMALL(L42:BC42,7))</f>
        <v>0</v>
      </c>
      <c r="BR42" s="5">
        <f>IF(ISERR(SMALL(L42:BC42,8)),0,SMALL(L42:BC42,8))</f>
        <v>0</v>
      </c>
      <c r="BS42" s="47">
        <f>IF(ISERR(SMALL(L42:BC42,9)),0,SMALL(L42:BC42,9))</f>
        <v>0</v>
      </c>
      <c r="BT42" s="47">
        <f>IF(ISERR(SMALL(L42:BC42,10)),0,SMALL(L42:BC42,10))</f>
        <v>0</v>
      </c>
      <c r="BU42" s="47">
        <f>IF(ISERR(SMALL(L42:BC42,11)),0,SMALL(L42:BC42,11))</f>
        <v>0</v>
      </c>
      <c r="BV42" s="47">
        <f>IF(ISERR(SMALL(L42:BC42,12)),0,SMALL(L42:BC42,12))</f>
        <v>0</v>
      </c>
      <c r="BW42" s="47">
        <f>IF(ISERR(SMALL(L42:BC42,13)),0,SMALL(L42:BC42,13))</f>
        <v>0</v>
      </c>
      <c r="BX42" s="47">
        <f>IF(ISERR(SMALL(L42:BC42,14)),0,SMALL(L42:BC42,14))</f>
        <v>0</v>
      </c>
      <c r="BY42" s="47">
        <f>IF(ISERR(SMALL(L42:BC42,15)),0,SMALL(L42:BC42,15))</f>
        <v>0</v>
      </c>
      <c r="BZ42" s="47">
        <f>IF(ISERR(SMALL(L42:BC42,16)),0,SMALL(L42:BC42,16))</f>
        <v>0</v>
      </c>
      <c r="CA42" s="47">
        <f>IF(ISERR(SMALL(L42:BC42,17)),0,SMALL(L42:BC42,17))</f>
        <v>0</v>
      </c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</row>
    <row r="43" spans="1:92" ht="12.75">
      <c r="A43" s="21">
        <v>39</v>
      </c>
      <c r="B43" s="22" t="s">
        <v>99</v>
      </c>
      <c r="C43" s="23">
        <v>0.5</v>
      </c>
      <c r="D43" s="31">
        <f>BD43</f>
        <v>0</v>
      </c>
      <c r="E43" s="31">
        <f>BJ43</f>
        <v>0</v>
      </c>
      <c r="F43" s="40">
        <f>BF43</f>
        <v>0</v>
      </c>
      <c r="G43" s="31">
        <f>BH43</f>
        <v>9</v>
      </c>
      <c r="H43" s="31">
        <f>G43-I43</f>
        <v>0</v>
      </c>
      <c r="I43" s="31">
        <f>BG43</f>
        <v>9</v>
      </c>
      <c r="J43" s="38">
        <f>IF(ISERROR(F43/IF(I43&gt;$E$3,H43,H43-($E$3-I43))),0,F43/IF(I43&gt;$E$3,H43,H43-($E$3-I43)))</f>
        <v>0</v>
      </c>
      <c r="K43" s="38">
        <f>IF(COUNTIF(L43:BC43,"&gt;0")=0,0,SUM(L43:BC43)/COUNTIF(L43:BC43,"&gt;0"))</f>
        <v>0</v>
      </c>
      <c r="L43" s="33">
        <v>0</v>
      </c>
      <c r="M43" s="32">
        <v>0</v>
      </c>
      <c r="N43" s="32">
        <v>0</v>
      </c>
      <c r="O43" s="34">
        <v>0</v>
      </c>
      <c r="P43" s="32">
        <v>0</v>
      </c>
      <c r="Q43" s="32">
        <v>0</v>
      </c>
      <c r="R43" s="33">
        <v>0</v>
      </c>
      <c r="S43" s="32">
        <v>0</v>
      </c>
      <c r="T43" s="32">
        <v>0</v>
      </c>
      <c r="U43" s="32"/>
      <c r="V43" s="33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6"/>
      <c r="BB43" s="32"/>
      <c r="BC43" s="42"/>
      <c r="BD43" s="43">
        <f>SUM(L43:BC43)</f>
        <v>0</v>
      </c>
      <c r="BE43" s="44">
        <f>BJ43</f>
        <v>0</v>
      </c>
      <c r="BF43" s="43">
        <f>BD43-BE43</f>
        <v>0</v>
      </c>
      <c r="BG43" s="44">
        <f>COUNTIF(L43:BC43,0)</f>
        <v>9</v>
      </c>
      <c r="BH43" s="44">
        <f>COUNTIF(L43:BC43,"&gt;=0")</f>
        <v>9</v>
      </c>
      <c r="BI43" s="45"/>
      <c r="BJ43" s="46">
        <f>SUMIF($BK$4:$CA$4,CONCATENATE("&lt;=",$E$3),BK43:CA43)</f>
        <v>0</v>
      </c>
      <c r="BK43" s="5">
        <f>IF(ISERR(SMALL(L43:BC43,1)),0,SMALL(L43:BC43,1))</f>
        <v>0</v>
      </c>
      <c r="BL43" s="5">
        <f>IF(ISERR(SMALL(L43:BC43,2)),0,SMALL(L43:BC43,2))</f>
        <v>0</v>
      </c>
      <c r="BM43" s="5">
        <f>IF(ISERR(SMALL(L43:BC43,3)),0,SMALL(L43:BC43,3))</f>
        <v>0</v>
      </c>
      <c r="BN43" s="5">
        <f>IF(ISERR(SMALL(L43:BC43,4)),0,SMALL(L43:BC43,4))</f>
        <v>0</v>
      </c>
      <c r="BO43" s="5">
        <f>IF(ISERR(SMALL(L43:BC43,5)),0,SMALL(L43:BC43,5))</f>
        <v>0</v>
      </c>
      <c r="BP43" s="5">
        <f>IF(ISERR(SMALL(L43:BC43,6)),0,SMALL(L43:BC43,6))</f>
        <v>0</v>
      </c>
      <c r="BQ43" s="5">
        <f>IF(ISERR(SMALL(L43:BC43,7)),0,SMALL(L43:BC43,7))</f>
        <v>0</v>
      </c>
      <c r="BR43" s="5">
        <f>IF(ISERR(SMALL(L43:BC43,8)),0,SMALL(L43:BC43,8))</f>
        <v>0</v>
      </c>
      <c r="BS43" s="47">
        <f>IF(ISERR(SMALL(L43:BC43,9)),0,SMALL(L43:BC43,9))</f>
        <v>0</v>
      </c>
      <c r="BT43" s="47">
        <f>IF(ISERR(SMALL(L43:BC43,10)),0,SMALL(L43:BC43,10))</f>
        <v>0</v>
      </c>
      <c r="BU43" s="47">
        <f>IF(ISERR(SMALL(L43:BC43,11)),0,SMALL(L43:BC43,11))</f>
        <v>0</v>
      </c>
      <c r="BV43" s="47">
        <f>IF(ISERR(SMALL(L43:BC43,12)),0,SMALL(L43:BC43,12))</f>
        <v>0</v>
      </c>
      <c r="BW43" s="47">
        <f>IF(ISERR(SMALL(L43:BC43,13)),0,SMALL(L43:BC43,13))</f>
        <v>0</v>
      </c>
      <c r="BX43" s="47">
        <f>IF(ISERR(SMALL(L43:BC43,14)),0,SMALL(L43:BC43,14))</f>
        <v>0</v>
      </c>
      <c r="BY43" s="47">
        <f>IF(ISERR(SMALL(L43:BC43,15)),0,SMALL(L43:BC43,15))</f>
        <v>0</v>
      </c>
      <c r="BZ43" s="47">
        <f>IF(ISERR(SMALL(L43:BC43,16)),0,SMALL(L43:BC43,16))</f>
        <v>0</v>
      </c>
      <c r="CA43" s="47">
        <f>IF(ISERR(SMALL(L43:BC43,17)),0,SMALL(L43:BC43,17))</f>
        <v>0</v>
      </c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</row>
    <row r="44" spans="1:92" ht="12.75">
      <c r="A44" s="21">
        <v>40</v>
      </c>
      <c r="B44" s="22" t="s">
        <v>89</v>
      </c>
      <c r="C44" s="23">
        <v>4</v>
      </c>
      <c r="D44" s="31">
        <f>BD44</f>
        <v>0</v>
      </c>
      <c r="E44" s="31">
        <f>BJ44</f>
        <v>0</v>
      </c>
      <c r="F44" s="40">
        <f>BF44</f>
        <v>0</v>
      </c>
      <c r="G44" s="31">
        <f>BH44</f>
        <v>9</v>
      </c>
      <c r="H44" s="31">
        <f>G44-I44</f>
        <v>0</v>
      </c>
      <c r="I44" s="31">
        <f>BG44</f>
        <v>9</v>
      </c>
      <c r="J44" s="38">
        <f>IF(ISERROR(F44/IF(I44&gt;$E$3,H44,H44-($E$3-I44))),0,F44/IF(I44&gt;$E$3,H44,H44-($E$3-I44)))</f>
        <v>0</v>
      </c>
      <c r="K44" s="38">
        <f>IF(COUNTIF(L44:BC44,"&gt;0")=0,0,SUM(L44:BC44)/COUNTIF(L44:BC44,"&gt;0"))</f>
        <v>0</v>
      </c>
      <c r="L44" s="33">
        <v>0</v>
      </c>
      <c r="M44" s="32">
        <v>0</v>
      </c>
      <c r="N44" s="32">
        <v>0</v>
      </c>
      <c r="O44" s="34">
        <v>0</v>
      </c>
      <c r="P44" s="32">
        <v>0</v>
      </c>
      <c r="Q44" s="32">
        <v>0</v>
      </c>
      <c r="R44" s="33">
        <v>0</v>
      </c>
      <c r="S44" s="32">
        <v>0</v>
      </c>
      <c r="T44" s="32">
        <v>0</v>
      </c>
      <c r="U44" s="32"/>
      <c r="V44" s="33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6"/>
      <c r="BB44" s="36"/>
      <c r="BC44" s="42"/>
      <c r="BD44" s="43">
        <f>SUM(L44:BC44)</f>
        <v>0</v>
      </c>
      <c r="BE44" s="44">
        <f>BJ44</f>
        <v>0</v>
      </c>
      <c r="BF44" s="43">
        <f>BD44-BE44</f>
        <v>0</v>
      </c>
      <c r="BG44" s="44">
        <f>COUNTIF(L44:BC44,0)</f>
        <v>9</v>
      </c>
      <c r="BH44" s="44">
        <f>COUNTIF(L44:BC44,"&gt;=0")</f>
        <v>9</v>
      </c>
      <c r="BI44" s="45"/>
      <c r="BJ44" s="46">
        <f>SUMIF($BK$4:$CA$4,CONCATENATE("&lt;=",$E$3),BK44:CA44)</f>
        <v>0</v>
      </c>
      <c r="BK44" s="5">
        <f>IF(ISERR(SMALL(L44:BC44,1)),0,SMALL(L44:BC44,1))</f>
        <v>0</v>
      </c>
      <c r="BL44" s="5">
        <f>IF(ISERR(SMALL(L44:BC44,2)),0,SMALL(L44:BC44,2))</f>
        <v>0</v>
      </c>
      <c r="BM44" s="5">
        <f>IF(ISERR(SMALL(L44:BC44,3)),0,SMALL(L44:BC44,3))</f>
        <v>0</v>
      </c>
      <c r="BN44" s="5">
        <f>IF(ISERR(SMALL(L44:BC44,4)),0,SMALL(L44:BC44,4))</f>
        <v>0</v>
      </c>
      <c r="BO44" s="5">
        <f>IF(ISERR(SMALL(L44:BC44,5)),0,SMALL(L44:BC44,5))</f>
        <v>0</v>
      </c>
      <c r="BP44" s="5">
        <f>IF(ISERR(SMALL(L44:BC44,6)),0,SMALL(L44:BC44,6))</f>
        <v>0</v>
      </c>
      <c r="BQ44" s="5">
        <f>IF(ISERR(SMALL(L44:BC44,7)),0,SMALL(L44:BC44,7))</f>
        <v>0</v>
      </c>
      <c r="BR44" s="5">
        <f>IF(ISERR(SMALL(L44:BC44,8)),0,SMALL(L44:BC44,8))</f>
        <v>0</v>
      </c>
      <c r="BS44" s="47">
        <f>IF(ISERR(SMALL(L44:BC44,9)),0,SMALL(L44:BC44,9))</f>
        <v>0</v>
      </c>
      <c r="BT44" s="47">
        <f>IF(ISERR(SMALL(L44:BC44,10)),0,SMALL(L44:BC44,10))</f>
        <v>0</v>
      </c>
      <c r="BU44" s="47">
        <f>IF(ISERR(SMALL(L44:BC44,11)),0,SMALL(L44:BC44,11))</f>
        <v>0</v>
      </c>
      <c r="BV44" s="47">
        <f>IF(ISERR(SMALL(L44:BC44,12)),0,SMALL(L44:BC44,12))</f>
        <v>0</v>
      </c>
      <c r="BW44" s="47">
        <f>IF(ISERR(SMALL(L44:BC44,13)),0,SMALL(L44:BC44,13))</f>
        <v>0</v>
      </c>
      <c r="BX44" s="47">
        <f>IF(ISERR(SMALL(L44:BC44,14)),0,SMALL(L44:BC44,14))</f>
        <v>0</v>
      </c>
      <c r="BY44" s="47">
        <f>IF(ISERR(SMALL(L44:BC44,15)),0,SMALL(L44:BC44,15))</f>
        <v>0</v>
      </c>
      <c r="BZ44" s="47">
        <f>IF(ISERR(SMALL(L44:BC44,16)),0,SMALL(L44:BC44,16))</f>
        <v>0</v>
      </c>
      <c r="CA44" s="47">
        <f>IF(ISERR(SMALL(L44:BC44,17)),0,SMALL(L44:BC44,17))</f>
        <v>0</v>
      </c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</row>
    <row r="45" spans="1:92" ht="12.75">
      <c r="A45" s="21">
        <v>41</v>
      </c>
      <c r="B45" s="22" t="s">
        <v>101</v>
      </c>
      <c r="C45" s="23">
        <v>0</v>
      </c>
      <c r="D45" s="31">
        <f>BD45</f>
        <v>0</v>
      </c>
      <c r="E45" s="31">
        <f>BJ45</f>
        <v>0</v>
      </c>
      <c r="F45" s="40">
        <f>BF45</f>
        <v>0</v>
      </c>
      <c r="G45" s="31">
        <f>BH45</f>
        <v>9</v>
      </c>
      <c r="H45" s="31">
        <f>G45-I45</f>
        <v>0</v>
      </c>
      <c r="I45" s="31">
        <f>BG45</f>
        <v>9</v>
      </c>
      <c r="J45" s="38">
        <f>IF(ISERROR(F45/IF(I45&gt;$E$3,H45,H45-($E$3-I45))),0,F45/IF(I45&gt;$E$3,H45,H45-($E$3-I45)))</f>
        <v>0</v>
      </c>
      <c r="K45" s="38">
        <f>IF(COUNTIF(L45:BC45,"&gt;0")=0,0,SUM(L45:BC45)/COUNTIF(L45:BC45,"&gt;0"))</f>
        <v>0</v>
      </c>
      <c r="L45" s="32">
        <v>0</v>
      </c>
      <c r="M45" s="32">
        <v>0</v>
      </c>
      <c r="N45" s="32">
        <v>0</v>
      </c>
      <c r="O45" s="34">
        <v>0</v>
      </c>
      <c r="P45" s="32">
        <v>0</v>
      </c>
      <c r="Q45" s="32">
        <v>0</v>
      </c>
      <c r="R45" s="33">
        <v>0</v>
      </c>
      <c r="S45" s="32">
        <v>0</v>
      </c>
      <c r="T45" s="32">
        <v>0</v>
      </c>
      <c r="U45" s="32"/>
      <c r="V45" s="33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42"/>
      <c r="BD45" s="43">
        <f>SUM(L45:BC45)</f>
        <v>0</v>
      </c>
      <c r="BE45" s="44">
        <f>BJ45</f>
        <v>0</v>
      </c>
      <c r="BF45" s="43">
        <f>BD45-BE45</f>
        <v>0</v>
      </c>
      <c r="BG45" s="44">
        <f>COUNTIF(L45:BC45,0)</f>
        <v>9</v>
      </c>
      <c r="BH45" s="44">
        <f>COUNTIF(L45:BC45,"&gt;=0")</f>
        <v>9</v>
      </c>
      <c r="BI45" s="45"/>
      <c r="BJ45" s="46">
        <f>SUMIF($BK$4:$CA$4,CONCATENATE("&lt;=",$E$3),BK45:CA45)</f>
        <v>0</v>
      </c>
      <c r="BK45" s="5">
        <f>IF(ISERR(SMALL(L45:BC45,1)),0,SMALL(L45:BC45,1))</f>
        <v>0</v>
      </c>
      <c r="BL45" s="5">
        <f>IF(ISERR(SMALL(L45:BC45,2)),0,SMALL(L45:BC45,2))</f>
        <v>0</v>
      </c>
      <c r="BM45" s="5">
        <f>IF(ISERR(SMALL(L45:BC45,3)),0,SMALL(L45:BC45,3))</f>
        <v>0</v>
      </c>
      <c r="BN45" s="5">
        <f>IF(ISERR(SMALL(L45:BC45,4)),0,SMALL(L45:BC45,4))</f>
        <v>0</v>
      </c>
      <c r="BO45" s="5">
        <f>IF(ISERR(SMALL(L45:BC45,5)),0,SMALL(L45:BC45,5))</f>
        <v>0</v>
      </c>
      <c r="BP45" s="5">
        <f>IF(ISERR(SMALL(L45:BC45,6)),0,SMALL(L45:BC45,6))</f>
        <v>0</v>
      </c>
      <c r="BQ45" s="5">
        <f>IF(ISERR(SMALL(L45:BC45,7)),0,SMALL(L45:BC45,7))</f>
        <v>0</v>
      </c>
      <c r="BR45" s="5">
        <f>IF(ISERR(SMALL(L45:BC45,8)),0,SMALL(L45:BC45,8))</f>
        <v>0</v>
      </c>
      <c r="BS45" s="47">
        <f>IF(ISERR(SMALL(L45:BC45,9)),0,SMALL(L45:BC45,9))</f>
        <v>0</v>
      </c>
      <c r="BT45" s="47">
        <f>IF(ISERR(SMALL(L45:BC45,10)),0,SMALL(L45:BC45,10))</f>
        <v>0</v>
      </c>
      <c r="BU45" s="47">
        <f>IF(ISERR(SMALL(L45:BC45,11)),0,SMALL(L45:BC45,11))</f>
        <v>0</v>
      </c>
      <c r="BV45" s="47">
        <f>IF(ISERR(SMALL(L45:BC45,12)),0,SMALL(L45:BC45,12))</f>
        <v>0</v>
      </c>
      <c r="BW45" s="47">
        <f>IF(ISERR(SMALL(L45:BC45,13)),0,SMALL(L45:BC45,13))</f>
        <v>0</v>
      </c>
      <c r="BX45" s="47">
        <f>IF(ISERR(SMALL(L45:BC45,14)),0,SMALL(L45:BC45,14))</f>
        <v>0</v>
      </c>
      <c r="BY45" s="47">
        <f>IF(ISERR(SMALL(L45:BC45,15)),0,SMALL(L45:BC45,15))</f>
        <v>0</v>
      </c>
      <c r="BZ45" s="47">
        <f>IF(ISERR(SMALL(L45:BC45,16)),0,SMALL(L45:BC45,16))</f>
        <v>0</v>
      </c>
      <c r="CA45" s="47">
        <f>IF(ISERR(SMALL(L45:BC45,17)),0,SMALL(L45:BC45,17))</f>
        <v>0</v>
      </c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</row>
    <row r="46" spans="1:92" ht="12.75">
      <c r="A46" s="21">
        <v>42</v>
      </c>
      <c r="B46" s="22" t="s">
        <v>20</v>
      </c>
      <c r="C46" s="23">
        <v>4</v>
      </c>
      <c r="D46" s="31">
        <f>BD46</f>
        <v>0</v>
      </c>
      <c r="E46" s="31">
        <f>BJ46</f>
        <v>0</v>
      </c>
      <c r="F46" s="40">
        <f>BF46</f>
        <v>0</v>
      </c>
      <c r="G46" s="31">
        <f>BH46</f>
        <v>9</v>
      </c>
      <c r="H46" s="31">
        <f>G46-I46</f>
        <v>0</v>
      </c>
      <c r="I46" s="31">
        <f>BG46</f>
        <v>9</v>
      </c>
      <c r="J46" s="38">
        <f>IF(ISERROR(F46/IF(I46&gt;$E$3,H46,H46-($E$3-I46))),0,F46/IF(I46&gt;$E$3,H46,H46-($E$3-I46)))</f>
        <v>0</v>
      </c>
      <c r="K46" s="38">
        <f>IF(COUNTIF(L46:BC46,"&gt;0")=0,0,SUM(L46:BC46)/COUNTIF(L46:BC46,"&gt;0"))</f>
        <v>0</v>
      </c>
      <c r="L46" s="32">
        <v>0</v>
      </c>
      <c r="M46" s="32">
        <v>0</v>
      </c>
      <c r="N46" s="32">
        <v>0</v>
      </c>
      <c r="O46" s="34">
        <v>0</v>
      </c>
      <c r="P46" s="32">
        <v>0</v>
      </c>
      <c r="Q46" s="32">
        <v>0</v>
      </c>
      <c r="R46" s="33">
        <v>0</v>
      </c>
      <c r="S46" s="32">
        <v>0</v>
      </c>
      <c r="T46" s="32">
        <v>0</v>
      </c>
      <c r="U46" s="32"/>
      <c r="V46" s="33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6"/>
      <c r="BB46" s="36"/>
      <c r="BC46" s="42"/>
      <c r="BD46" s="43">
        <f>SUM(L46:BC46)</f>
        <v>0</v>
      </c>
      <c r="BE46" s="44">
        <f>BJ46</f>
        <v>0</v>
      </c>
      <c r="BF46" s="43">
        <f>BD46-BE46</f>
        <v>0</v>
      </c>
      <c r="BG46" s="44">
        <f>COUNTIF(L46:BC46,0)</f>
        <v>9</v>
      </c>
      <c r="BH46" s="44">
        <f>COUNTIF(L46:BC46,"&gt;=0")</f>
        <v>9</v>
      </c>
      <c r="BI46" s="45"/>
      <c r="BJ46" s="46">
        <f>SUMIF($BK$4:$CA$4,CONCATENATE("&lt;=",$E$3),BK46:CA46)</f>
        <v>0</v>
      </c>
      <c r="BK46" s="5">
        <f>IF(ISERR(SMALL(L46:BC46,1)),0,SMALL(L46:BC46,1))</f>
        <v>0</v>
      </c>
      <c r="BL46" s="5">
        <f>IF(ISERR(SMALL(L46:BC46,2)),0,SMALL(L46:BC46,2))</f>
        <v>0</v>
      </c>
      <c r="BM46" s="5">
        <f>IF(ISERR(SMALL(L46:BC46,3)),0,SMALL(L46:BC46,3))</f>
        <v>0</v>
      </c>
      <c r="BN46" s="5">
        <f>IF(ISERR(SMALL(L46:BC46,4)),0,SMALL(L46:BC46,4))</f>
        <v>0</v>
      </c>
      <c r="BO46" s="5">
        <f>IF(ISERR(SMALL(L46:BC46,5)),0,SMALL(L46:BC46,5))</f>
        <v>0</v>
      </c>
      <c r="BP46" s="5">
        <f>IF(ISERR(SMALL(L46:BC46,6)),0,SMALL(L46:BC46,6))</f>
        <v>0</v>
      </c>
      <c r="BQ46" s="5">
        <f>IF(ISERR(SMALL(L46:BC46,7)),0,SMALL(L46:BC46,7))</f>
        <v>0</v>
      </c>
      <c r="BR46" s="5">
        <f>IF(ISERR(SMALL(L46:BC46,8)),0,SMALL(L46:BC46,8))</f>
        <v>0</v>
      </c>
      <c r="BS46" s="47">
        <f>IF(ISERR(SMALL(L46:BC46,9)),0,SMALL(L46:BC46,9))</f>
        <v>0</v>
      </c>
      <c r="BT46" s="47">
        <f>IF(ISERR(SMALL(L46:BC46,10)),0,SMALL(L46:BC46,10))</f>
        <v>0</v>
      </c>
      <c r="BU46" s="47">
        <f>IF(ISERR(SMALL(L46:BC46,11)),0,SMALL(L46:BC46,11))</f>
        <v>0</v>
      </c>
      <c r="BV46" s="47">
        <f>IF(ISERR(SMALL(L46:BC46,12)),0,SMALL(L46:BC46,12))</f>
        <v>0</v>
      </c>
      <c r="BW46" s="47">
        <f>IF(ISERR(SMALL(L46:BC46,13)),0,SMALL(L46:BC46,13))</f>
        <v>0</v>
      </c>
      <c r="BX46" s="47">
        <f>IF(ISERR(SMALL(L46:BC46,14)),0,SMALL(L46:BC46,14))</f>
        <v>0</v>
      </c>
      <c r="BY46" s="47">
        <f>IF(ISERR(SMALL(L46:BC46,15)),0,SMALL(L46:BC46,15))</f>
        <v>0</v>
      </c>
      <c r="BZ46" s="47">
        <f>IF(ISERR(SMALL(L46:BC46,16)),0,SMALL(L46:BC46,16))</f>
        <v>0</v>
      </c>
      <c r="CA46" s="47">
        <f>IF(ISERR(SMALL(L46:BC46,17)),0,SMALL(L46:BC46,17))</f>
        <v>0</v>
      </c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</row>
    <row r="47" spans="1:92" ht="12.75">
      <c r="A47" s="21">
        <v>43</v>
      </c>
      <c r="B47" s="22" t="s">
        <v>91</v>
      </c>
      <c r="C47" s="23">
        <v>0</v>
      </c>
      <c r="D47" s="31">
        <f>BD47</f>
        <v>0</v>
      </c>
      <c r="E47" s="31">
        <f>BJ47</f>
        <v>0</v>
      </c>
      <c r="F47" s="40">
        <f>BF47</f>
        <v>0</v>
      </c>
      <c r="G47" s="31">
        <f>BH47</f>
        <v>9</v>
      </c>
      <c r="H47" s="31">
        <f>G47-I47</f>
        <v>0</v>
      </c>
      <c r="I47" s="31">
        <f>BG47</f>
        <v>9</v>
      </c>
      <c r="J47" s="38">
        <f>IF(ISERROR(F47/IF(I47&gt;$E$3,H47,H47-($E$3-I47))),0,F47/IF(I47&gt;$E$3,H47,H47-($E$3-I47)))</f>
        <v>0</v>
      </c>
      <c r="K47" s="38">
        <f>IF(COUNTIF(L47:BC47,"&gt;0")=0,0,SUM(L47:BC47)/COUNTIF(L47:BC47,"&gt;0"))</f>
        <v>0</v>
      </c>
      <c r="L47" s="33">
        <v>0</v>
      </c>
      <c r="M47" s="32">
        <v>0</v>
      </c>
      <c r="N47" s="32">
        <v>0</v>
      </c>
      <c r="O47" s="34">
        <v>0</v>
      </c>
      <c r="P47" s="32">
        <v>0</v>
      </c>
      <c r="Q47" s="32">
        <v>0</v>
      </c>
      <c r="R47" s="33">
        <v>0</v>
      </c>
      <c r="S47" s="32">
        <v>0</v>
      </c>
      <c r="T47" s="32">
        <v>0</v>
      </c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6"/>
      <c r="BB47" s="32"/>
      <c r="BC47" s="42"/>
      <c r="BD47" s="43">
        <f>SUM(L47:BC47)</f>
        <v>0</v>
      </c>
      <c r="BE47" s="44">
        <f>BJ47</f>
        <v>0</v>
      </c>
      <c r="BF47" s="43">
        <f>BD47-BE47</f>
        <v>0</v>
      </c>
      <c r="BG47" s="44">
        <f>COUNTIF(L47:BC47,0)</f>
        <v>9</v>
      </c>
      <c r="BH47" s="44">
        <f>COUNTIF(L47:BC47,"&gt;=0")</f>
        <v>9</v>
      </c>
      <c r="BI47" s="45"/>
      <c r="BJ47" s="46">
        <f>SUMIF($BK$4:$CA$4,CONCATENATE("&lt;=",$E$3),BK47:CA47)</f>
        <v>0</v>
      </c>
      <c r="BK47" s="5">
        <f>IF(ISERR(SMALL(L47:BC47,1)),0,SMALL(L47:BC47,1))</f>
        <v>0</v>
      </c>
      <c r="BL47" s="5">
        <f>IF(ISERR(SMALL(L47:BC47,2)),0,SMALL(L47:BC47,2))</f>
        <v>0</v>
      </c>
      <c r="BM47" s="5">
        <f>IF(ISERR(SMALL(L47:BC47,3)),0,SMALL(L47:BC47,3))</f>
        <v>0</v>
      </c>
      <c r="BN47" s="5">
        <f>IF(ISERR(SMALL(L47:BC47,4)),0,SMALL(L47:BC47,4))</f>
        <v>0</v>
      </c>
      <c r="BO47" s="5">
        <f>IF(ISERR(SMALL(L47:BC47,5)),0,SMALL(L47:BC47,5))</f>
        <v>0</v>
      </c>
      <c r="BP47" s="5">
        <f>IF(ISERR(SMALL(L47:BC47,6)),0,SMALL(L47:BC47,6))</f>
        <v>0</v>
      </c>
      <c r="BQ47" s="5">
        <f>IF(ISERR(SMALL(L47:BC47,7)),0,SMALL(L47:BC47,7))</f>
        <v>0</v>
      </c>
      <c r="BR47" s="5">
        <f>IF(ISERR(SMALL(L47:BC47,8)),0,SMALL(L47:BC47,8))</f>
        <v>0</v>
      </c>
      <c r="BS47" s="47">
        <f>IF(ISERR(SMALL(L47:BC47,9)),0,SMALL(L47:BC47,9))</f>
        <v>0</v>
      </c>
      <c r="BT47" s="47">
        <f>IF(ISERR(SMALL(L47:BC47,10)),0,SMALL(L47:BC47,10))</f>
        <v>0</v>
      </c>
      <c r="BU47" s="47">
        <f>IF(ISERR(SMALL(L47:BC47,11)),0,SMALL(L47:BC47,11))</f>
        <v>0</v>
      </c>
      <c r="BV47" s="47">
        <f>IF(ISERR(SMALL(L47:BC47,12)),0,SMALL(L47:BC47,12))</f>
        <v>0</v>
      </c>
      <c r="BW47" s="47">
        <f>IF(ISERR(SMALL(L47:BC47,13)),0,SMALL(L47:BC47,13))</f>
        <v>0</v>
      </c>
      <c r="BX47" s="47">
        <f>IF(ISERR(SMALL(L47:BC47,14)),0,SMALL(L47:BC47,14))</f>
        <v>0</v>
      </c>
      <c r="BY47" s="47">
        <f>IF(ISERR(SMALL(L47:BC47,15)),0,SMALL(L47:BC47,15))</f>
        <v>0</v>
      </c>
      <c r="BZ47" s="47">
        <f>IF(ISERR(SMALL(L47:BC47,16)),0,SMALL(L47:BC47,16))</f>
        <v>0</v>
      </c>
      <c r="CA47" s="47">
        <f>IF(ISERR(SMALL(L47:BC47,17)),0,SMALL(L47:BC47,17))</f>
        <v>0</v>
      </c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</row>
    <row r="48" spans="1:92" ht="12.75">
      <c r="A48" s="21">
        <v>44</v>
      </c>
      <c r="B48" s="27" t="s">
        <v>109</v>
      </c>
      <c r="C48" s="25">
        <v>3</v>
      </c>
      <c r="D48" s="31">
        <f>BD48</f>
        <v>0</v>
      </c>
      <c r="E48" s="31">
        <f>BJ48</f>
        <v>0</v>
      </c>
      <c r="F48" s="40">
        <f>BF48</f>
        <v>0</v>
      </c>
      <c r="G48" s="31">
        <f>BH48</f>
        <v>9</v>
      </c>
      <c r="H48" s="31">
        <f>G48-I48</f>
        <v>0</v>
      </c>
      <c r="I48" s="31">
        <f>BG48</f>
        <v>9</v>
      </c>
      <c r="J48" s="38">
        <f>IF(ISERROR(F48/IF(I48&gt;$E$3,H48,H48-($E$3-I48))),0,F48/IF(I48&gt;$E$3,H48,H48-($E$3-I48)))</f>
        <v>0</v>
      </c>
      <c r="K48" s="38">
        <f>IF(COUNTIF(L48:BC48,"&gt;0")=0,0,SUM(L48:BC48)/COUNTIF(L48:BC48,"&gt;0"))</f>
        <v>0</v>
      </c>
      <c r="L48" s="33">
        <v>0</v>
      </c>
      <c r="M48" s="32">
        <v>0</v>
      </c>
      <c r="N48" s="32">
        <v>0</v>
      </c>
      <c r="O48" s="34">
        <v>0</v>
      </c>
      <c r="P48" s="32">
        <v>0</v>
      </c>
      <c r="Q48" s="32">
        <v>0</v>
      </c>
      <c r="R48" s="33">
        <v>0</v>
      </c>
      <c r="S48" s="32">
        <v>0</v>
      </c>
      <c r="T48" s="32">
        <v>0</v>
      </c>
      <c r="U48" s="32"/>
      <c r="V48" s="33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6"/>
      <c r="BB48" s="36"/>
      <c r="BC48" s="42"/>
      <c r="BD48" s="43">
        <f>SUM(L48:BC48)</f>
        <v>0</v>
      </c>
      <c r="BE48" s="44">
        <f>BJ48</f>
        <v>0</v>
      </c>
      <c r="BF48" s="43">
        <f>BD48-BE48</f>
        <v>0</v>
      </c>
      <c r="BG48" s="44">
        <f>COUNTIF(L48:BC48,0)</f>
        <v>9</v>
      </c>
      <c r="BH48" s="44">
        <f>COUNTIF(L48:BC48,"&gt;=0")</f>
        <v>9</v>
      </c>
      <c r="BI48" s="45"/>
      <c r="BJ48" s="46">
        <f>SUMIF($BK$4:$CA$4,CONCATENATE("&lt;=",$E$3),BK48:CA48)</f>
        <v>0</v>
      </c>
      <c r="BK48" s="5">
        <f>IF(ISERR(SMALL(L48:BC48,1)),0,SMALL(L48:BC48,1))</f>
        <v>0</v>
      </c>
      <c r="BL48" s="5">
        <f>IF(ISERR(SMALL(L48:BC48,2)),0,SMALL(L48:BC48,2))</f>
        <v>0</v>
      </c>
      <c r="BM48" s="5">
        <f>IF(ISERR(SMALL(L48:BC48,3)),0,SMALL(L48:BC48,3))</f>
        <v>0</v>
      </c>
      <c r="BN48" s="5">
        <f>IF(ISERR(SMALL(L48:BC48,4)),0,SMALL(L48:BC48,4))</f>
        <v>0</v>
      </c>
      <c r="BO48" s="5">
        <f>IF(ISERR(SMALL(L48:BC48,5)),0,SMALL(L48:BC48,5))</f>
        <v>0</v>
      </c>
      <c r="BP48" s="5">
        <f>IF(ISERR(SMALL(L48:BC48,6)),0,SMALL(L48:BC48,6))</f>
        <v>0</v>
      </c>
      <c r="BQ48" s="5">
        <f>IF(ISERR(SMALL(L48:BC48,7)),0,SMALL(L48:BC48,7))</f>
        <v>0</v>
      </c>
      <c r="BR48" s="5">
        <f>IF(ISERR(SMALL(L48:BC48,8)),0,SMALL(L48:BC48,8))</f>
        <v>0</v>
      </c>
      <c r="BS48" s="47">
        <f>IF(ISERR(SMALL(L48:BC48,9)),0,SMALL(L48:BC48,9))</f>
        <v>0</v>
      </c>
      <c r="BT48" s="47">
        <f>IF(ISERR(SMALL(L48:BC48,10)),0,SMALL(L48:BC48,10))</f>
        <v>0</v>
      </c>
      <c r="BU48" s="47">
        <f>IF(ISERR(SMALL(L48:BC48,11)),0,SMALL(L48:BC48,11))</f>
        <v>0</v>
      </c>
      <c r="BV48" s="47">
        <f>IF(ISERR(SMALL(L48:BC48,12)),0,SMALL(L48:BC48,12))</f>
        <v>0</v>
      </c>
      <c r="BW48" s="47">
        <f>IF(ISERR(SMALL(L48:BC48,13)),0,SMALL(L48:BC48,13))</f>
        <v>0</v>
      </c>
      <c r="BX48" s="47">
        <f>IF(ISERR(SMALL(L48:BC48,14)),0,SMALL(L48:BC48,14))</f>
        <v>0</v>
      </c>
      <c r="BY48" s="47">
        <f>IF(ISERR(SMALL(L48:BC48,15)),0,SMALL(L48:BC48,15))</f>
        <v>0</v>
      </c>
      <c r="BZ48" s="47">
        <f>IF(ISERR(SMALL(L48:BC48,16)),0,SMALL(L48:BC48,16))</f>
        <v>0</v>
      </c>
      <c r="CA48" s="47">
        <f>IF(ISERR(SMALL(L48:BC48,17)),0,SMALL(L48:BC48,17))</f>
        <v>0</v>
      </c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</row>
    <row r="49" spans="1:92" ht="12.75">
      <c r="A49" s="21">
        <v>45</v>
      </c>
      <c r="B49" s="24" t="s">
        <v>31</v>
      </c>
      <c r="C49" s="25">
        <v>0</v>
      </c>
      <c r="D49" s="31">
        <f>BD49</f>
        <v>0</v>
      </c>
      <c r="E49" s="31">
        <f>BJ49</f>
        <v>0</v>
      </c>
      <c r="F49" s="40">
        <f>BF49</f>
        <v>0</v>
      </c>
      <c r="G49" s="31">
        <f>BH49</f>
        <v>9</v>
      </c>
      <c r="H49" s="31">
        <f>G49-I49</f>
        <v>0</v>
      </c>
      <c r="I49" s="31">
        <f>BG49</f>
        <v>9</v>
      </c>
      <c r="J49" s="38">
        <f>IF(ISERROR(F49/IF(I49&gt;$E$3,H49,H49-($E$3-I49))),0,F49/IF(I49&gt;$E$3,H49,H49-($E$3-I49)))</f>
        <v>0</v>
      </c>
      <c r="K49" s="38">
        <f>IF(COUNTIF(L49:BC49,"&gt;0")=0,0,SUM(L49:BC49)/COUNTIF(L49:BC49,"&gt;0"))</f>
        <v>0</v>
      </c>
      <c r="L49" s="33">
        <v>0</v>
      </c>
      <c r="M49" s="32">
        <v>0</v>
      </c>
      <c r="N49" s="32">
        <v>0</v>
      </c>
      <c r="O49" s="34">
        <v>0</v>
      </c>
      <c r="P49" s="32">
        <v>0</v>
      </c>
      <c r="Q49" s="32">
        <v>0</v>
      </c>
      <c r="R49" s="33">
        <v>0</v>
      </c>
      <c r="S49" s="32">
        <v>0</v>
      </c>
      <c r="T49" s="32">
        <v>0</v>
      </c>
      <c r="U49" s="32"/>
      <c r="V49" s="33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6"/>
      <c r="BB49" s="36"/>
      <c r="BC49" s="42"/>
      <c r="BD49" s="43">
        <f>SUM(L49:BC49)</f>
        <v>0</v>
      </c>
      <c r="BE49" s="44">
        <f>BJ49</f>
        <v>0</v>
      </c>
      <c r="BF49" s="43">
        <f>BD49-BE49</f>
        <v>0</v>
      </c>
      <c r="BG49" s="44">
        <f>COUNTIF(L49:BC49,0)</f>
        <v>9</v>
      </c>
      <c r="BH49" s="44">
        <f>COUNTIF(L49:BC49,"&gt;=0")</f>
        <v>9</v>
      </c>
      <c r="BI49" s="45"/>
      <c r="BJ49" s="46">
        <f>SUMIF($BK$4:$CA$4,CONCATENATE("&lt;=",$E$3),BK49:CA49)</f>
        <v>0</v>
      </c>
      <c r="BK49" s="5">
        <f>IF(ISERR(SMALL(L49:BC49,1)),0,SMALL(L49:BC49,1))</f>
        <v>0</v>
      </c>
      <c r="BL49" s="5">
        <f>IF(ISERR(SMALL(L49:BC49,2)),0,SMALL(L49:BC49,2))</f>
        <v>0</v>
      </c>
      <c r="BM49" s="5">
        <f>IF(ISERR(SMALL(L49:BC49,3)),0,SMALL(L49:BC49,3))</f>
        <v>0</v>
      </c>
      <c r="BN49" s="5">
        <f>IF(ISERR(SMALL(L49:BC49,4)),0,SMALL(L49:BC49,4))</f>
        <v>0</v>
      </c>
      <c r="BO49" s="5">
        <f>IF(ISERR(SMALL(L49:BC49,5)),0,SMALL(L49:BC49,5))</f>
        <v>0</v>
      </c>
      <c r="BP49" s="5">
        <f>IF(ISERR(SMALL(L49:BC49,6)),0,SMALL(L49:BC49,6))</f>
        <v>0</v>
      </c>
      <c r="BQ49" s="5">
        <f>IF(ISERR(SMALL(L49:BC49,7)),0,SMALL(L49:BC49,7))</f>
        <v>0</v>
      </c>
      <c r="BR49" s="5">
        <f>IF(ISERR(SMALL(L49:BC49,8)),0,SMALL(L49:BC49,8))</f>
        <v>0</v>
      </c>
      <c r="BS49" s="47">
        <f>IF(ISERR(SMALL(L49:BC49,9)),0,SMALL(L49:BC49,9))</f>
        <v>0</v>
      </c>
      <c r="BT49" s="47">
        <f>IF(ISERR(SMALL(L49:BC49,10)),0,SMALL(L49:BC49,10))</f>
        <v>0</v>
      </c>
      <c r="BU49" s="47">
        <f>IF(ISERR(SMALL(L49:BC49,11)),0,SMALL(L49:BC49,11))</f>
        <v>0</v>
      </c>
      <c r="BV49" s="47">
        <f>IF(ISERR(SMALL(L49:BC49,12)),0,SMALL(L49:BC49,12))</f>
        <v>0</v>
      </c>
      <c r="BW49" s="47">
        <f>IF(ISERR(SMALL(L49:BC49,13)),0,SMALL(L49:BC49,13))</f>
        <v>0</v>
      </c>
      <c r="BX49" s="47">
        <f>IF(ISERR(SMALL(L49:BC49,14)),0,SMALL(L49:BC49,14))</f>
        <v>0</v>
      </c>
      <c r="BY49" s="47">
        <f>IF(ISERR(SMALL(L49:BC49,15)),0,SMALL(L49:BC49,15))</f>
        <v>0</v>
      </c>
      <c r="BZ49" s="47">
        <f>IF(ISERR(SMALL(L49:BC49,16)),0,SMALL(L49:BC49,16))</f>
        <v>0</v>
      </c>
      <c r="CA49" s="47">
        <f>IF(ISERR(SMALL(L49:BC49,17)),0,SMALL(L49:BC49,17))</f>
        <v>0</v>
      </c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</row>
    <row r="50" spans="1:92" ht="12.75">
      <c r="A50" s="21">
        <v>46</v>
      </c>
      <c r="B50" s="22" t="s">
        <v>103</v>
      </c>
      <c r="C50" s="23">
        <v>2</v>
      </c>
      <c r="D50" s="31">
        <f>BD50</f>
        <v>0</v>
      </c>
      <c r="E50" s="31">
        <f>BJ50</f>
        <v>0</v>
      </c>
      <c r="F50" s="40">
        <f>BF50</f>
        <v>0</v>
      </c>
      <c r="G50" s="31">
        <f>BH50</f>
        <v>9</v>
      </c>
      <c r="H50" s="31">
        <f>G50-I50</f>
        <v>0</v>
      </c>
      <c r="I50" s="31">
        <f>BG50</f>
        <v>9</v>
      </c>
      <c r="J50" s="38">
        <f>IF(ISERROR(F50/IF(I50&gt;$E$3,H50,H50-($E$3-I50))),0,F50/IF(I50&gt;$E$3,H50,H50-($E$3-I50)))</f>
        <v>0</v>
      </c>
      <c r="K50" s="38">
        <f>IF(COUNTIF(L50:BC50,"&gt;0")=0,0,SUM(L50:BC50)/COUNTIF(L50:BC50,"&gt;0"))</f>
        <v>0</v>
      </c>
      <c r="L50" s="32">
        <v>0</v>
      </c>
      <c r="M50" s="32">
        <v>0</v>
      </c>
      <c r="N50" s="32">
        <v>0</v>
      </c>
      <c r="O50" s="34">
        <v>0</v>
      </c>
      <c r="P50" s="32">
        <v>0</v>
      </c>
      <c r="Q50" s="32">
        <v>0</v>
      </c>
      <c r="R50" s="33">
        <v>0</v>
      </c>
      <c r="S50" s="32">
        <v>0</v>
      </c>
      <c r="T50" s="32">
        <v>0</v>
      </c>
      <c r="U50" s="32"/>
      <c r="V50" s="33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6"/>
      <c r="BB50" s="36"/>
      <c r="BC50" s="42"/>
      <c r="BD50" s="43">
        <f>SUM(L50:BC50)</f>
        <v>0</v>
      </c>
      <c r="BE50" s="44">
        <f>BJ50</f>
        <v>0</v>
      </c>
      <c r="BF50" s="43">
        <f>BD50-BE50</f>
        <v>0</v>
      </c>
      <c r="BG50" s="44">
        <f>COUNTIF(L50:BC50,0)</f>
        <v>9</v>
      </c>
      <c r="BH50" s="44">
        <f>COUNTIF(L50:BC50,"&gt;=0")</f>
        <v>9</v>
      </c>
      <c r="BI50" s="45"/>
      <c r="BJ50" s="46">
        <f>SUMIF($BK$4:$CA$4,CONCATENATE("&lt;=",$E$3),BK50:CA50)</f>
        <v>0</v>
      </c>
      <c r="BK50" s="5">
        <f>IF(ISERR(SMALL(L50:BC50,1)),0,SMALL(L50:BC50,1))</f>
        <v>0</v>
      </c>
      <c r="BL50" s="5">
        <f>IF(ISERR(SMALL(L50:BC50,2)),0,SMALL(L50:BC50,2))</f>
        <v>0</v>
      </c>
      <c r="BM50" s="5">
        <f>IF(ISERR(SMALL(L50:BC50,3)),0,SMALL(L50:BC50,3))</f>
        <v>0</v>
      </c>
      <c r="BN50" s="5">
        <f>IF(ISERR(SMALL(L50:BC50,4)),0,SMALL(L50:BC50,4))</f>
        <v>0</v>
      </c>
      <c r="BO50" s="5">
        <f>IF(ISERR(SMALL(L50:BC50,5)),0,SMALL(L50:BC50,5))</f>
        <v>0</v>
      </c>
      <c r="BP50" s="5">
        <f>IF(ISERR(SMALL(L50:BC50,6)),0,SMALL(L50:BC50,6))</f>
        <v>0</v>
      </c>
      <c r="BQ50" s="5">
        <f>IF(ISERR(SMALL(L50:BC50,7)),0,SMALL(L50:BC50,7))</f>
        <v>0</v>
      </c>
      <c r="BR50" s="5">
        <f>IF(ISERR(SMALL(L50:BC50,8)),0,SMALL(L50:BC50,8))</f>
        <v>0</v>
      </c>
      <c r="BS50" s="47">
        <f>IF(ISERR(SMALL(L50:BC50,9)),0,SMALL(L50:BC50,9))</f>
        <v>0</v>
      </c>
      <c r="BT50" s="47">
        <f>IF(ISERR(SMALL(L50:BC50,10)),0,SMALL(L50:BC50,10))</f>
        <v>0</v>
      </c>
      <c r="BU50" s="47">
        <f>IF(ISERR(SMALL(L50:BC50,11)),0,SMALL(L50:BC50,11))</f>
        <v>0</v>
      </c>
      <c r="BV50" s="47">
        <f>IF(ISERR(SMALL(L50:BC50,12)),0,SMALL(L50:BC50,12))</f>
        <v>0</v>
      </c>
      <c r="BW50" s="47">
        <f>IF(ISERR(SMALL(L50:BC50,13)),0,SMALL(L50:BC50,13))</f>
        <v>0</v>
      </c>
      <c r="BX50" s="47">
        <f>IF(ISERR(SMALL(L50:BC50,14)),0,SMALL(L50:BC50,14))</f>
        <v>0</v>
      </c>
      <c r="BY50" s="47">
        <f>IF(ISERR(SMALL(L50:BC50,15)),0,SMALL(L50:BC50,15))</f>
        <v>0</v>
      </c>
      <c r="BZ50" s="47">
        <f>IF(ISERR(SMALL(L50:BC50,16)),0,SMALL(L50:BC50,16))</f>
        <v>0</v>
      </c>
      <c r="CA50" s="47">
        <f>IF(ISERR(SMALL(L50:BC50,17)),0,SMALL(L50:BC50,17))</f>
        <v>0</v>
      </c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</row>
    <row r="51" spans="1:92" ht="12.75">
      <c r="A51" s="21">
        <v>47</v>
      </c>
      <c r="B51" s="22" t="s">
        <v>42</v>
      </c>
      <c r="C51" s="23">
        <v>2</v>
      </c>
      <c r="D51" s="31">
        <f>BD51</f>
        <v>0</v>
      </c>
      <c r="E51" s="31">
        <f>BJ51</f>
        <v>0</v>
      </c>
      <c r="F51" s="40">
        <f>BF51</f>
        <v>0</v>
      </c>
      <c r="G51" s="31">
        <f>BH51</f>
        <v>9</v>
      </c>
      <c r="H51" s="31">
        <f>G51-I51</f>
        <v>0</v>
      </c>
      <c r="I51" s="31">
        <f>BG51</f>
        <v>9</v>
      </c>
      <c r="J51" s="38">
        <f>IF(ISERROR(F51/IF(I51&gt;$E$3,H51,H51-($E$3-I51))),0,F51/IF(I51&gt;$E$3,H51,H51-($E$3-I51)))</f>
        <v>0</v>
      </c>
      <c r="K51" s="38">
        <f>IF(COUNTIF(L51:BC51,"&gt;0")=0,0,SUM(L51:BC51)/COUNTIF(L51:BC51,"&gt;0"))</f>
        <v>0</v>
      </c>
      <c r="L51" s="33">
        <v>0</v>
      </c>
      <c r="M51" s="32">
        <v>0</v>
      </c>
      <c r="N51" s="32">
        <v>0</v>
      </c>
      <c r="O51" s="34">
        <v>0</v>
      </c>
      <c r="P51" s="32">
        <v>0</v>
      </c>
      <c r="Q51" s="32">
        <v>0</v>
      </c>
      <c r="R51" s="33">
        <v>0</v>
      </c>
      <c r="S51" s="32">
        <v>0</v>
      </c>
      <c r="T51" s="32">
        <v>0</v>
      </c>
      <c r="U51" s="32"/>
      <c r="V51" s="33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6"/>
      <c r="BB51" s="68"/>
      <c r="BC51" s="42"/>
      <c r="BD51" s="43">
        <f>SUM(L51:BC51)</f>
        <v>0</v>
      </c>
      <c r="BE51" s="44">
        <f>BJ51</f>
        <v>0</v>
      </c>
      <c r="BF51" s="43">
        <f>BD51-BE51</f>
        <v>0</v>
      </c>
      <c r="BG51" s="44">
        <f>COUNTIF(L51:BC51,0)</f>
        <v>9</v>
      </c>
      <c r="BH51" s="44">
        <f>COUNTIF(L51:BC51,"&gt;=0")</f>
        <v>9</v>
      </c>
      <c r="BI51" s="45"/>
      <c r="BJ51" s="46">
        <f>SUMIF($BK$4:$CA$4,CONCATENATE("&lt;=",$E$3),BK51:CA51)</f>
        <v>0</v>
      </c>
      <c r="BK51" s="5">
        <f>IF(ISERR(SMALL(L51:BC51,1)),0,SMALL(L51:BC51,1))</f>
        <v>0</v>
      </c>
      <c r="BL51" s="5">
        <f>IF(ISERR(SMALL(L51:BC51,2)),0,SMALL(L51:BC51,2))</f>
        <v>0</v>
      </c>
      <c r="BM51" s="5">
        <f>IF(ISERR(SMALL(L51:BC51,3)),0,SMALL(L51:BC51,3))</f>
        <v>0</v>
      </c>
      <c r="BN51" s="5">
        <f>IF(ISERR(SMALL(L51:BC51,4)),0,SMALL(L51:BC51,4))</f>
        <v>0</v>
      </c>
      <c r="BO51" s="5">
        <f>IF(ISERR(SMALL(L51:BC51,5)),0,SMALL(L51:BC51,5))</f>
        <v>0</v>
      </c>
      <c r="BP51" s="5">
        <f>IF(ISERR(SMALL(L51:BC51,6)),0,SMALL(L51:BC51,6))</f>
        <v>0</v>
      </c>
      <c r="BQ51" s="5">
        <f>IF(ISERR(SMALL(L51:BC51,7)),0,SMALL(L51:BC51,7))</f>
        <v>0</v>
      </c>
      <c r="BR51" s="5">
        <f>IF(ISERR(SMALL(L51:BC51,8)),0,SMALL(L51:BC51,8))</f>
        <v>0</v>
      </c>
      <c r="BS51" s="47">
        <f>IF(ISERR(SMALL(L51:BC51,9)),0,SMALL(L51:BC51,9))</f>
        <v>0</v>
      </c>
      <c r="BT51" s="47">
        <f>IF(ISERR(SMALL(L51:BC51,10)),0,SMALL(L51:BC51,10))</f>
        <v>0</v>
      </c>
      <c r="BU51" s="47">
        <f>IF(ISERR(SMALL(L51:BC51,11)),0,SMALL(L51:BC51,11))</f>
        <v>0</v>
      </c>
      <c r="BV51" s="47">
        <f>IF(ISERR(SMALL(L51:BC51,12)),0,SMALL(L51:BC51,12))</f>
        <v>0</v>
      </c>
      <c r="BW51" s="47">
        <f>IF(ISERR(SMALL(L51:BC51,13)),0,SMALL(L51:BC51,13))</f>
        <v>0</v>
      </c>
      <c r="BX51" s="47">
        <f>IF(ISERR(SMALL(L51:BC51,14)),0,SMALL(L51:BC51,14))</f>
        <v>0</v>
      </c>
      <c r="BY51" s="47">
        <f>IF(ISERR(SMALL(L51:BC51,15)),0,SMALL(L51:BC51,15))</f>
        <v>0</v>
      </c>
      <c r="BZ51" s="47">
        <f>IF(ISERR(SMALL(L51:BC51,16)),0,SMALL(L51:BC51,16))</f>
        <v>0</v>
      </c>
      <c r="CA51" s="47">
        <f>IF(ISERR(SMALL(L51:BC51,17)),0,SMALL(L51:BC51,17))</f>
        <v>0</v>
      </c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</row>
    <row r="52" spans="1:92" ht="12.75">
      <c r="A52" s="21">
        <v>48</v>
      </c>
      <c r="B52" s="24" t="s">
        <v>87</v>
      </c>
      <c r="C52" s="25">
        <v>0</v>
      </c>
      <c r="D52" s="31">
        <f>BD52</f>
        <v>0</v>
      </c>
      <c r="E52" s="31">
        <f>BJ52</f>
        <v>0</v>
      </c>
      <c r="F52" s="40">
        <f>BF52</f>
        <v>0</v>
      </c>
      <c r="G52" s="31">
        <f>BH52</f>
        <v>9</v>
      </c>
      <c r="H52" s="31">
        <f>G52-I52</f>
        <v>0</v>
      </c>
      <c r="I52" s="31">
        <f>BG52</f>
        <v>9</v>
      </c>
      <c r="J52" s="38">
        <f>IF(ISERROR(F52/IF(I52&gt;$E$3,H52,H52-($E$3-I52))),0,F52/IF(I52&gt;$E$3,H52,H52-($E$3-I52)))</f>
        <v>0</v>
      </c>
      <c r="K52" s="38">
        <f>IF(COUNTIF(L52:BC52,"&gt;0")=0,0,SUM(L52:BC52)/COUNTIF(L52:BC52,"&gt;0"))</f>
        <v>0</v>
      </c>
      <c r="L52" s="32">
        <v>0</v>
      </c>
      <c r="M52" s="32">
        <v>0</v>
      </c>
      <c r="N52" s="32">
        <v>0</v>
      </c>
      <c r="O52" s="34">
        <v>0</v>
      </c>
      <c r="P52" s="32">
        <v>0</v>
      </c>
      <c r="Q52" s="32">
        <v>0</v>
      </c>
      <c r="R52" s="33">
        <v>0</v>
      </c>
      <c r="S52" s="32">
        <v>0</v>
      </c>
      <c r="T52" s="32">
        <v>0</v>
      </c>
      <c r="U52" s="32"/>
      <c r="V52" s="33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42"/>
      <c r="BD52" s="43">
        <f>SUM(L52:BC52)</f>
        <v>0</v>
      </c>
      <c r="BE52" s="44">
        <f>BJ52</f>
        <v>0</v>
      </c>
      <c r="BF52" s="43">
        <f>BD52-BE52</f>
        <v>0</v>
      </c>
      <c r="BG52" s="44">
        <f>COUNTIF(L52:BC52,0)</f>
        <v>9</v>
      </c>
      <c r="BH52" s="44">
        <f>COUNTIF(L52:BC52,"&gt;=0")</f>
        <v>9</v>
      </c>
      <c r="BI52" s="45"/>
      <c r="BJ52" s="46">
        <f>SUMIF($BK$4:$CA$4,CONCATENATE("&lt;=",$E$3),BK52:CA52)</f>
        <v>0</v>
      </c>
      <c r="BK52" s="5">
        <f>IF(ISERR(SMALL(L52:BC52,1)),0,SMALL(L52:BC52,1))</f>
        <v>0</v>
      </c>
      <c r="BL52" s="5">
        <f>IF(ISERR(SMALL(L52:BC52,2)),0,SMALL(L52:BC52,2))</f>
        <v>0</v>
      </c>
      <c r="BM52" s="5">
        <f>IF(ISERR(SMALL(L52:BC52,3)),0,SMALL(L52:BC52,3))</f>
        <v>0</v>
      </c>
      <c r="BN52" s="5">
        <f>IF(ISERR(SMALL(L52:BC52,4)),0,SMALL(L52:BC52,4))</f>
        <v>0</v>
      </c>
      <c r="BO52" s="5">
        <f>IF(ISERR(SMALL(L52:BC52,5)),0,SMALL(L52:BC52,5))</f>
        <v>0</v>
      </c>
      <c r="BP52" s="5">
        <f>IF(ISERR(SMALL(L52:BC52,6)),0,SMALL(L52:BC52,6))</f>
        <v>0</v>
      </c>
      <c r="BQ52" s="5">
        <f>IF(ISERR(SMALL(L52:BC52,7)),0,SMALL(L52:BC52,7))</f>
        <v>0</v>
      </c>
      <c r="BR52" s="5">
        <f>IF(ISERR(SMALL(L52:BC52,8)),0,SMALL(L52:BC52,8))</f>
        <v>0</v>
      </c>
      <c r="BS52" s="47">
        <f>IF(ISERR(SMALL(L52:BC52,9)),0,SMALL(L52:BC52,9))</f>
        <v>0</v>
      </c>
      <c r="BT52" s="47">
        <f>IF(ISERR(SMALL(L52:BC52,10)),0,SMALL(L52:BC52,10))</f>
        <v>0</v>
      </c>
      <c r="BU52" s="47">
        <f>IF(ISERR(SMALL(L52:BC52,11)),0,SMALL(L52:BC52,11))</f>
        <v>0</v>
      </c>
      <c r="BV52" s="47">
        <f>IF(ISERR(SMALL(L52:BC52,12)),0,SMALL(L52:BC52,12))</f>
        <v>0</v>
      </c>
      <c r="BW52" s="47">
        <f>IF(ISERR(SMALL(L52:BC52,13)),0,SMALL(L52:BC52,13))</f>
        <v>0</v>
      </c>
      <c r="BX52" s="47">
        <f>IF(ISERR(SMALL(L52:BC52,14)),0,SMALL(L52:BC52,14))</f>
        <v>0</v>
      </c>
      <c r="BY52" s="47">
        <f>IF(ISERR(SMALL(L52:BC52,15)),0,SMALL(L52:BC52,15))</f>
        <v>0</v>
      </c>
      <c r="BZ52" s="47">
        <f>IF(ISERR(SMALL(L52:BC52,16)),0,SMALL(L52:BC52,16))</f>
        <v>0</v>
      </c>
      <c r="CA52" s="47">
        <f>IF(ISERR(SMALL(L52:BC52,17)),0,SMALL(L52:BC52,17))</f>
        <v>0</v>
      </c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</row>
    <row r="53" spans="1:92" ht="12.75">
      <c r="A53" s="21">
        <v>49</v>
      </c>
      <c r="B53" s="22" t="s">
        <v>88</v>
      </c>
      <c r="C53" s="23">
        <v>1.5</v>
      </c>
      <c r="D53" s="31">
        <f>BD53</f>
        <v>0</v>
      </c>
      <c r="E53" s="31">
        <f>BJ53</f>
        <v>0</v>
      </c>
      <c r="F53" s="40">
        <f>BF53</f>
        <v>0</v>
      </c>
      <c r="G53" s="31">
        <f>BH53</f>
        <v>9</v>
      </c>
      <c r="H53" s="31">
        <f>G53-I53</f>
        <v>0</v>
      </c>
      <c r="I53" s="31">
        <f>BG53</f>
        <v>9</v>
      </c>
      <c r="J53" s="38">
        <f>IF(ISERROR(F53/IF(I53&gt;$E$3,H53,H53-($E$3-I53))),0,F53/IF(I53&gt;$E$3,H53,H53-($E$3-I53)))</f>
        <v>0</v>
      </c>
      <c r="K53" s="38">
        <f>IF(COUNTIF(L53:BC53,"&gt;0")=0,0,SUM(L53:BC53)/COUNTIF(L53:BC53,"&gt;0"))</f>
        <v>0</v>
      </c>
      <c r="L53" s="33">
        <v>0</v>
      </c>
      <c r="M53" s="32">
        <v>0</v>
      </c>
      <c r="N53" s="32">
        <v>0</v>
      </c>
      <c r="O53" s="34">
        <v>0</v>
      </c>
      <c r="P53" s="32">
        <v>0</v>
      </c>
      <c r="Q53" s="32">
        <v>0</v>
      </c>
      <c r="R53" s="33">
        <v>0</v>
      </c>
      <c r="S53" s="32">
        <v>0</v>
      </c>
      <c r="T53" s="32">
        <v>0</v>
      </c>
      <c r="U53" s="32"/>
      <c r="V53" s="33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6"/>
      <c r="BB53" s="36"/>
      <c r="BC53" s="42"/>
      <c r="BD53" s="43">
        <f>SUM(L53:BC53)</f>
        <v>0</v>
      </c>
      <c r="BE53" s="44">
        <f>BJ53</f>
        <v>0</v>
      </c>
      <c r="BF53" s="43">
        <f>BD53-BE53</f>
        <v>0</v>
      </c>
      <c r="BG53" s="44">
        <f>COUNTIF(L53:BC53,0)</f>
        <v>9</v>
      </c>
      <c r="BH53" s="44">
        <f>COUNTIF(L53:BC53,"&gt;=0")</f>
        <v>9</v>
      </c>
      <c r="BI53" s="45"/>
      <c r="BJ53" s="46">
        <f>SUMIF($BK$4:$CA$4,CONCATENATE("&lt;=",$E$3),BK53:CA53)</f>
        <v>0</v>
      </c>
      <c r="BK53" s="5">
        <f>IF(ISERR(SMALL(L53:BC53,1)),0,SMALL(L53:BC53,1))</f>
        <v>0</v>
      </c>
      <c r="BL53" s="5">
        <f>IF(ISERR(SMALL(L53:BC53,2)),0,SMALL(L53:BC53,2))</f>
        <v>0</v>
      </c>
      <c r="BM53" s="5">
        <f>IF(ISERR(SMALL(L53:BC53,3)),0,SMALL(L53:BC53,3))</f>
        <v>0</v>
      </c>
      <c r="BN53" s="5">
        <f>IF(ISERR(SMALL(L53:BC53,4)),0,SMALL(L53:BC53,4))</f>
        <v>0</v>
      </c>
      <c r="BO53" s="5">
        <f>IF(ISERR(SMALL(L53:BC53,5)),0,SMALL(L53:BC53,5))</f>
        <v>0</v>
      </c>
      <c r="BP53" s="5">
        <f>IF(ISERR(SMALL(L53:BC53,6)),0,SMALL(L53:BC53,6))</f>
        <v>0</v>
      </c>
      <c r="BQ53" s="5">
        <f>IF(ISERR(SMALL(L53:BC53,7)),0,SMALL(L53:BC53,7))</f>
        <v>0</v>
      </c>
      <c r="BR53" s="5">
        <f>IF(ISERR(SMALL(L53:BC53,8)),0,SMALL(L53:BC53,8))</f>
        <v>0</v>
      </c>
      <c r="BS53" s="47">
        <f>IF(ISERR(SMALL(L53:BC53,9)),0,SMALL(L53:BC53,9))</f>
        <v>0</v>
      </c>
      <c r="BT53" s="47">
        <f>IF(ISERR(SMALL(L53:BC53,10)),0,SMALL(L53:BC53,10))</f>
        <v>0</v>
      </c>
      <c r="BU53" s="47">
        <f>IF(ISERR(SMALL(L53:BC53,11)),0,SMALL(L53:BC53,11))</f>
        <v>0</v>
      </c>
      <c r="BV53" s="47">
        <f>IF(ISERR(SMALL(L53:BC53,12)),0,SMALL(L53:BC53,12))</f>
        <v>0</v>
      </c>
      <c r="BW53" s="47">
        <f>IF(ISERR(SMALL(L53:BC53,13)),0,SMALL(L53:BC53,13))</f>
        <v>0</v>
      </c>
      <c r="BX53" s="47">
        <f>IF(ISERR(SMALL(L53:BC53,14)),0,SMALL(L53:BC53,14))</f>
        <v>0</v>
      </c>
      <c r="BY53" s="47">
        <f>IF(ISERR(SMALL(L53:BC53,15)),0,SMALL(L53:BC53,15))</f>
        <v>0</v>
      </c>
      <c r="BZ53" s="47">
        <f>IF(ISERR(SMALL(L53:BC53,16)),0,SMALL(L53:BC53,16))</f>
        <v>0</v>
      </c>
      <c r="CA53" s="47">
        <f>IF(ISERR(SMALL(L53:BC53,17)),0,SMALL(L53:BC53,17))</f>
        <v>0</v>
      </c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</row>
    <row r="54" spans="1:92" ht="12.75">
      <c r="A54" s="21">
        <v>50</v>
      </c>
      <c r="B54" s="22" t="s">
        <v>83</v>
      </c>
      <c r="C54" s="23">
        <v>9</v>
      </c>
      <c r="D54" s="31">
        <f>BD54</f>
        <v>0</v>
      </c>
      <c r="E54" s="31">
        <f>BJ54</f>
        <v>0</v>
      </c>
      <c r="F54" s="40">
        <f>BF54</f>
        <v>0</v>
      </c>
      <c r="G54" s="31">
        <f>BH54</f>
        <v>9</v>
      </c>
      <c r="H54" s="31">
        <f>G54-I54</f>
        <v>0</v>
      </c>
      <c r="I54" s="31">
        <f>BG54</f>
        <v>9</v>
      </c>
      <c r="J54" s="38">
        <f>IF(ISERROR(F54/IF(I54&gt;$E$3,H54,H54-($E$3-I54))),0,F54/IF(I54&gt;$E$3,H54,H54-($E$3-I54)))</f>
        <v>0</v>
      </c>
      <c r="K54" s="38">
        <f>IF(COUNTIF(L54:BC54,"&gt;0")=0,0,SUM(L54:BC54)/COUNTIF(L54:BC54,"&gt;0"))</f>
        <v>0</v>
      </c>
      <c r="L54" s="33">
        <v>0</v>
      </c>
      <c r="M54" s="32">
        <v>0</v>
      </c>
      <c r="N54" s="32">
        <v>0</v>
      </c>
      <c r="O54" s="34">
        <v>0</v>
      </c>
      <c r="P54" s="32">
        <v>0</v>
      </c>
      <c r="Q54" s="32">
        <v>0</v>
      </c>
      <c r="R54" s="33">
        <v>0</v>
      </c>
      <c r="S54" s="32">
        <v>0</v>
      </c>
      <c r="T54" s="32">
        <v>0</v>
      </c>
      <c r="U54" s="32"/>
      <c r="V54" s="33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6"/>
      <c r="BB54" s="36"/>
      <c r="BC54" s="42"/>
      <c r="BD54" s="43">
        <f>SUM(L54:BC54)</f>
        <v>0</v>
      </c>
      <c r="BE54" s="44">
        <f>BJ54</f>
        <v>0</v>
      </c>
      <c r="BF54" s="43">
        <f>BD54-BE54</f>
        <v>0</v>
      </c>
      <c r="BG54" s="44">
        <f>COUNTIF(L54:BC54,0)</f>
        <v>9</v>
      </c>
      <c r="BH54" s="44">
        <f>COUNTIF(L54:BC54,"&gt;=0")</f>
        <v>9</v>
      </c>
      <c r="BI54" s="45"/>
      <c r="BJ54" s="46">
        <f>SUMIF($BK$4:$CA$4,CONCATENATE("&lt;=",$E$3),BK54:CA54)</f>
        <v>0</v>
      </c>
      <c r="BK54" s="5">
        <f>IF(ISERR(SMALL(L54:BC54,1)),0,SMALL(L54:BC54,1))</f>
        <v>0</v>
      </c>
      <c r="BL54" s="5">
        <f>IF(ISERR(SMALL(L54:BC54,2)),0,SMALL(L54:BC54,2))</f>
        <v>0</v>
      </c>
      <c r="BM54" s="5">
        <f>IF(ISERR(SMALL(L54:BC54,3)),0,SMALL(L54:BC54,3))</f>
        <v>0</v>
      </c>
      <c r="BN54" s="5">
        <f>IF(ISERR(SMALL(L54:BC54,4)),0,SMALL(L54:BC54,4))</f>
        <v>0</v>
      </c>
      <c r="BO54" s="5">
        <f>IF(ISERR(SMALL(L54:BC54,5)),0,SMALL(L54:BC54,5))</f>
        <v>0</v>
      </c>
      <c r="BP54" s="5">
        <f>IF(ISERR(SMALL(L54:BC54,6)),0,SMALL(L54:BC54,6))</f>
        <v>0</v>
      </c>
      <c r="BQ54" s="5">
        <f>IF(ISERR(SMALL(L54:BC54,7)),0,SMALL(L54:BC54,7))</f>
        <v>0</v>
      </c>
      <c r="BR54" s="5">
        <f>IF(ISERR(SMALL(L54:BC54,8)),0,SMALL(L54:BC54,8))</f>
        <v>0</v>
      </c>
      <c r="BS54" s="47">
        <f>IF(ISERR(SMALL(L54:BC54,9)),0,SMALL(L54:BC54,9))</f>
        <v>0</v>
      </c>
      <c r="BT54" s="47">
        <f>IF(ISERR(SMALL(L54:BC54,10)),0,SMALL(L54:BC54,10))</f>
        <v>0</v>
      </c>
      <c r="BU54" s="47">
        <f>IF(ISERR(SMALL(L54:BC54,11)),0,SMALL(L54:BC54,11))</f>
        <v>0</v>
      </c>
      <c r="BV54" s="47">
        <f>IF(ISERR(SMALL(L54:BC54,12)),0,SMALL(L54:BC54,12))</f>
        <v>0</v>
      </c>
      <c r="BW54" s="47">
        <f>IF(ISERR(SMALL(L54:BC54,13)),0,SMALL(L54:BC54,13))</f>
        <v>0</v>
      </c>
      <c r="BX54" s="47">
        <f>IF(ISERR(SMALL(L54:BC54,14)),0,SMALL(L54:BC54,14))</f>
        <v>0</v>
      </c>
      <c r="BY54" s="47">
        <f>IF(ISERR(SMALL(L54:BC54,15)),0,SMALL(L54:BC54,15))</f>
        <v>0</v>
      </c>
      <c r="BZ54" s="47">
        <f>IF(ISERR(SMALL(L54:BC54,16)),0,SMALL(L54:BC54,16))</f>
        <v>0</v>
      </c>
      <c r="CA54" s="47">
        <f>IF(ISERR(SMALL(L54:BC54,17)),0,SMALL(L54:BC54,17))</f>
        <v>0</v>
      </c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</row>
    <row r="55" spans="1:92" ht="12.75">
      <c r="A55" s="21">
        <v>51</v>
      </c>
      <c r="B55" s="22" t="s">
        <v>92</v>
      </c>
      <c r="C55" s="23">
        <v>4</v>
      </c>
      <c r="D55" s="31">
        <f>BD55</f>
        <v>0</v>
      </c>
      <c r="E55" s="31">
        <f>BJ55</f>
        <v>0</v>
      </c>
      <c r="F55" s="40">
        <f>BF55</f>
        <v>0</v>
      </c>
      <c r="G55" s="31">
        <f>BH55</f>
        <v>9</v>
      </c>
      <c r="H55" s="31">
        <f>G55-I55</f>
        <v>0</v>
      </c>
      <c r="I55" s="31">
        <f>BG55</f>
        <v>9</v>
      </c>
      <c r="J55" s="38">
        <f>IF(ISERROR(F55/IF(I55&gt;$E$3,H55,H55-($E$3-I55))),0,F55/IF(I55&gt;$E$3,H55,H55-($E$3-I55)))</f>
        <v>0</v>
      </c>
      <c r="K55" s="38">
        <f>IF(COUNTIF(L55:BC55,"&gt;0")=0,0,SUM(L55:BC55)/COUNTIF(L55:BC55,"&gt;0"))</f>
        <v>0</v>
      </c>
      <c r="L55" s="32">
        <v>0</v>
      </c>
      <c r="M55" s="32">
        <v>0</v>
      </c>
      <c r="N55" s="32">
        <v>0</v>
      </c>
      <c r="O55" s="34">
        <v>0</v>
      </c>
      <c r="P55" s="32">
        <v>0</v>
      </c>
      <c r="Q55" s="32">
        <v>0</v>
      </c>
      <c r="R55" s="33">
        <v>0</v>
      </c>
      <c r="S55" s="32">
        <v>0</v>
      </c>
      <c r="T55" s="32">
        <v>0</v>
      </c>
      <c r="U55" s="32"/>
      <c r="V55" s="33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68"/>
      <c r="BB55" s="32"/>
      <c r="BC55" s="42"/>
      <c r="BD55" s="43">
        <f>SUM(L55:BC55)</f>
        <v>0</v>
      </c>
      <c r="BE55" s="44">
        <f>BJ55</f>
        <v>0</v>
      </c>
      <c r="BF55" s="43">
        <f>BD55-BE55</f>
        <v>0</v>
      </c>
      <c r="BG55" s="44">
        <f>COUNTIF(L55:BC55,0)</f>
        <v>9</v>
      </c>
      <c r="BH55" s="44">
        <f>COUNTIF(L55:BC55,"&gt;=0")</f>
        <v>9</v>
      </c>
      <c r="BI55" s="45"/>
      <c r="BJ55" s="46">
        <f>SUMIF($BK$4:$CA$4,CONCATENATE("&lt;=",$E$3),BK55:CA55)</f>
        <v>0</v>
      </c>
      <c r="BK55" s="5">
        <f>IF(ISERR(SMALL(L55:BC55,1)),0,SMALL(L55:BC55,1))</f>
        <v>0</v>
      </c>
      <c r="BL55" s="5">
        <f>IF(ISERR(SMALL(L55:BC55,2)),0,SMALL(L55:BC55,2))</f>
        <v>0</v>
      </c>
      <c r="BM55" s="5">
        <f>IF(ISERR(SMALL(L55:BC55,3)),0,SMALL(L55:BC55,3))</f>
        <v>0</v>
      </c>
      <c r="BN55" s="5">
        <f>IF(ISERR(SMALL(L55:BC55,4)),0,SMALL(L55:BC55,4))</f>
        <v>0</v>
      </c>
      <c r="BO55" s="5">
        <f>IF(ISERR(SMALL(L55:BC55,5)),0,SMALL(L55:BC55,5))</f>
        <v>0</v>
      </c>
      <c r="BP55" s="5">
        <f>IF(ISERR(SMALL(L55:BC55,6)),0,SMALL(L55:BC55,6))</f>
        <v>0</v>
      </c>
      <c r="BQ55" s="5">
        <f>IF(ISERR(SMALL(L55:BC55,7)),0,SMALL(L55:BC55,7))</f>
        <v>0</v>
      </c>
      <c r="BR55" s="5">
        <f>IF(ISERR(SMALL(L55:BC55,8)),0,SMALL(L55:BC55,8))</f>
        <v>0</v>
      </c>
      <c r="BS55" s="47">
        <f>IF(ISERR(SMALL(L55:BC55,9)),0,SMALL(L55:BC55,9))</f>
        <v>0</v>
      </c>
      <c r="BT55" s="47">
        <f>IF(ISERR(SMALL(L55:BC55,10)),0,SMALL(L55:BC55,10))</f>
        <v>0</v>
      </c>
      <c r="BU55" s="47">
        <f>IF(ISERR(SMALL(L55:BC55,11)),0,SMALL(L55:BC55,11))</f>
        <v>0</v>
      </c>
      <c r="BV55" s="47">
        <f>IF(ISERR(SMALL(L55:BC55,12)),0,SMALL(L55:BC55,12))</f>
        <v>0</v>
      </c>
      <c r="BW55" s="47">
        <f>IF(ISERR(SMALL(L55:BC55,13)),0,SMALL(L55:BC55,13))</f>
        <v>0</v>
      </c>
      <c r="BX55" s="47">
        <f>IF(ISERR(SMALL(L55:BC55,14)),0,SMALL(L55:BC55,14))</f>
        <v>0</v>
      </c>
      <c r="BY55" s="47">
        <f>IF(ISERR(SMALL(L55:BC55,15)),0,SMALL(L55:BC55,15))</f>
        <v>0</v>
      </c>
      <c r="BZ55" s="47">
        <f>IF(ISERR(SMALL(L55:BC55,16)),0,SMALL(L55:BC55,16))</f>
        <v>0</v>
      </c>
      <c r="CA55" s="47">
        <f>IF(ISERR(SMALL(L55:BC55,17)),0,SMALL(L55:BC55,17))</f>
        <v>0</v>
      </c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</row>
    <row r="56" spans="1:92" ht="12.75">
      <c r="A56" s="21">
        <v>52</v>
      </c>
      <c r="B56" s="22" t="s">
        <v>43</v>
      </c>
      <c r="C56" s="23">
        <v>1.5</v>
      </c>
      <c r="D56" s="31">
        <f>BD56</f>
        <v>0</v>
      </c>
      <c r="E56" s="31">
        <f>BJ56</f>
        <v>0</v>
      </c>
      <c r="F56" s="40">
        <f>BF56</f>
        <v>0</v>
      </c>
      <c r="G56" s="31">
        <f>BH56</f>
        <v>9</v>
      </c>
      <c r="H56" s="31">
        <f>G56-I56</f>
        <v>0</v>
      </c>
      <c r="I56" s="31">
        <f>BG56</f>
        <v>9</v>
      </c>
      <c r="J56" s="38">
        <f>IF(ISERROR(F56/IF(I56&gt;$E$3,H56,H56-($E$3-I56))),0,F56/IF(I56&gt;$E$3,H56,H56-($E$3-I56)))</f>
        <v>0</v>
      </c>
      <c r="K56" s="38">
        <f>IF(COUNTIF(L56:BC56,"&gt;0")=0,0,SUM(L56:BC56)/COUNTIF(L56:BC56,"&gt;0"))</f>
        <v>0</v>
      </c>
      <c r="L56" s="33">
        <v>0</v>
      </c>
      <c r="M56" s="32">
        <v>0</v>
      </c>
      <c r="N56" s="32">
        <v>0</v>
      </c>
      <c r="O56" s="34">
        <v>0</v>
      </c>
      <c r="P56" s="32">
        <v>0</v>
      </c>
      <c r="Q56" s="32">
        <v>0</v>
      </c>
      <c r="R56" s="33">
        <v>0</v>
      </c>
      <c r="S56" s="32">
        <v>0</v>
      </c>
      <c r="T56" s="32">
        <v>0</v>
      </c>
      <c r="U56" s="32"/>
      <c r="V56" s="33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6"/>
      <c r="BB56" s="36"/>
      <c r="BC56" s="42"/>
      <c r="BD56" s="43">
        <f>SUM(L56:BC56)</f>
        <v>0</v>
      </c>
      <c r="BE56" s="44">
        <f>BJ56</f>
        <v>0</v>
      </c>
      <c r="BF56" s="43">
        <f>BD56-BE56</f>
        <v>0</v>
      </c>
      <c r="BG56" s="44">
        <f>COUNTIF(L56:BC56,0)</f>
        <v>9</v>
      </c>
      <c r="BH56" s="44">
        <f>COUNTIF(L56:BC56,"&gt;=0")</f>
        <v>9</v>
      </c>
      <c r="BI56" s="45"/>
      <c r="BJ56" s="46">
        <f>SUMIF($BK$4:$CA$4,CONCATENATE("&lt;=",$E$3),BK56:CA56)</f>
        <v>0</v>
      </c>
      <c r="BK56" s="5">
        <f>IF(ISERR(SMALL(L56:BC56,1)),0,SMALL(L56:BC56,1))</f>
        <v>0</v>
      </c>
      <c r="BL56" s="5">
        <f>IF(ISERR(SMALL(L56:BC56,2)),0,SMALL(L56:BC56,2))</f>
        <v>0</v>
      </c>
      <c r="BM56" s="5">
        <f>IF(ISERR(SMALL(L56:BC56,3)),0,SMALL(L56:BC56,3))</f>
        <v>0</v>
      </c>
      <c r="BN56" s="5">
        <f>IF(ISERR(SMALL(L56:BC56,4)),0,SMALL(L56:BC56,4))</f>
        <v>0</v>
      </c>
      <c r="BO56" s="5">
        <f>IF(ISERR(SMALL(L56:BC56,5)),0,SMALL(L56:BC56,5))</f>
        <v>0</v>
      </c>
      <c r="BP56" s="5">
        <f>IF(ISERR(SMALL(L56:BC56,6)),0,SMALL(L56:BC56,6))</f>
        <v>0</v>
      </c>
      <c r="BQ56" s="5">
        <f>IF(ISERR(SMALL(L56:BC56,7)),0,SMALL(L56:BC56,7))</f>
        <v>0</v>
      </c>
      <c r="BR56" s="5">
        <f>IF(ISERR(SMALL(L56:BC56,8)),0,SMALL(L56:BC56,8))</f>
        <v>0</v>
      </c>
      <c r="BS56" s="47">
        <f>IF(ISERR(SMALL(L56:BC56,9)),0,SMALL(L56:BC56,9))</f>
        <v>0</v>
      </c>
      <c r="BT56" s="47">
        <f>IF(ISERR(SMALL(L56:BC56,10)),0,SMALL(L56:BC56,10))</f>
        <v>0</v>
      </c>
      <c r="BU56" s="47">
        <f>IF(ISERR(SMALL(L56:BC56,11)),0,SMALL(L56:BC56,11))</f>
        <v>0</v>
      </c>
      <c r="BV56" s="47">
        <f>IF(ISERR(SMALL(L56:BC56,12)),0,SMALL(L56:BC56,12))</f>
        <v>0</v>
      </c>
      <c r="BW56" s="47">
        <f>IF(ISERR(SMALL(L56:BC56,13)),0,SMALL(L56:BC56,13))</f>
        <v>0</v>
      </c>
      <c r="BX56" s="47">
        <f>IF(ISERR(SMALL(L56:BC56,14)),0,SMALL(L56:BC56,14))</f>
        <v>0</v>
      </c>
      <c r="BY56" s="47">
        <f>IF(ISERR(SMALL(L56:BC56,15)),0,SMALL(L56:BC56,15))</f>
        <v>0</v>
      </c>
      <c r="BZ56" s="47">
        <f>IF(ISERR(SMALL(L56:BC56,16)),0,SMALL(L56:BC56,16))</f>
        <v>0</v>
      </c>
      <c r="CA56" s="47">
        <f>IF(ISERR(SMALL(L56:BC56,17)),0,SMALL(L56:BC56,17))</f>
        <v>0</v>
      </c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</row>
    <row r="57" spans="1:92" ht="12.75">
      <c r="A57" s="21">
        <v>53</v>
      </c>
      <c r="B57" s="22" t="s">
        <v>76</v>
      </c>
      <c r="C57" s="23">
        <v>0.5</v>
      </c>
      <c r="D57" s="31">
        <f>BD57</f>
        <v>0</v>
      </c>
      <c r="E57" s="31">
        <f>BJ57</f>
        <v>0</v>
      </c>
      <c r="F57" s="40">
        <f>BF57</f>
        <v>0</v>
      </c>
      <c r="G57" s="31">
        <f>BH57</f>
        <v>9</v>
      </c>
      <c r="H57" s="31">
        <f>G57-I57</f>
        <v>0</v>
      </c>
      <c r="I57" s="31">
        <f>BG57</f>
        <v>9</v>
      </c>
      <c r="J57" s="38">
        <f>IF(ISERROR(F57/IF(I57&gt;$E$3,H57,H57-($E$3-I57))),0,F57/IF(I57&gt;$E$3,H57,H57-($E$3-I57)))</f>
        <v>0</v>
      </c>
      <c r="K57" s="38">
        <f>IF(COUNTIF(L57:BC57,"&gt;0")=0,0,SUM(L57:BC57)/COUNTIF(L57:BC57,"&gt;0"))</f>
        <v>0</v>
      </c>
      <c r="L57" s="33">
        <v>0</v>
      </c>
      <c r="M57" s="32">
        <v>0</v>
      </c>
      <c r="N57" s="32">
        <v>0</v>
      </c>
      <c r="O57" s="34">
        <v>0</v>
      </c>
      <c r="P57" s="32">
        <v>0</v>
      </c>
      <c r="Q57" s="32">
        <v>0</v>
      </c>
      <c r="R57" s="33">
        <v>0</v>
      </c>
      <c r="S57" s="32">
        <v>0</v>
      </c>
      <c r="T57" s="32">
        <v>0</v>
      </c>
      <c r="U57" s="32"/>
      <c r="V57" s="33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68"/>
      <c r="BB57" s="36"/>
      <c r="BC57" s="42"/>
      <c r="BD57" s="43">
        <f>SUM(L57:BC57)</f>
        <v>0</v>
      </c>
      <c r="BE57" s="44">
        <f>BJ57</f>
        <v>0</v>
      </c>
      <c r="BF57" s="43">
        <f>BD57-BE57</f>
        <v>0</v>
      </c>
      <c r="BG57" s="44">
        <f>COUNTIF(L57:BC57,0)</f>
        <v>9</v>
      </c>
      <c r="BH57" s="44">
        <f>COUNTIF(L57:BC57,"&gt;=0")</f>
        <v>9</v>
      </c>
      <c r="BI57" s="45"/>
      <c r="BJ57" s="46">
        <f>SUMIF($BK$4:$CA$4,CONCATENATE("&lt;=",$E$3),BK57:CA57)</f>
        <v>0</v>
      </c>
      <c r="BK57" s="5">
        <f>IF(ISERR(SMALL(L57:BC57,1)),0,SMALL(L57:BC57,1))</f>
        <v>0</v>
      </c>
      <c r="BL57" s="5">
        <f>IF(ISERR(SMALL(L57:BC57,2)),0,SMALL(L57:BC57,2))</f>
        <v>0</v>
      </c>
      <c r="BM57" s="5">
        <f>IF(ISERR(SMALL(L57:BC57,3)),0,SMALL(L57:BC57,3))</f>
        <v>0</v>
      </c>
      <c r="BN57" s="5">
        <f>IF(ISERR(SMALL(L57:BC57,4)),0,SMALL(L57:BC57,4))</f>
        <v>0</v>
      </c>
      <c r="BO57" s="5">
        <f>IF(ISERR(SMALL(L57:BC57,5)),0,SMALL(L57:BC57,5))</f>
        <v>0</v>
      </c>
      <c r="BP57" s="5">
        <f>IF(ISERR(SMALL(L57:BC57,6)),0,SMALL(L57:BC57,6))</f>
        <v>0</v>
      </c>
      <c r="BQ57" s="5">
        <f>IF(ISERR(SMALL(L57:BC57,7)),0,SMALL(L57:BC57,7))</f>
        <v>0</v>
      </c>
      <c r="BR57" s="5">
        <f>IF(ISERR(SMALL(L57:BC57,8)),0,SMALL(L57:BC57,8))</f>
        <v>0</v>
      </c>
      <c r="BS57" s="47">
        <f>IF(ISERR(SMALL(L57:BC57,9)),0,SMALL(L57:BC57,9))</f>
        <v>0</v>
      </c>
      <c r="BT57" s="47">
        <f>IF(ISERR(SMALL(L57:BC57,10)),0,SMALL(L57:BC57,10))</f>
        <v>0</v>
      </c>
      <c r="BU57" s="47">
        <f>IF(ISERR(SMALL(L57:BC57,11)),0,SMALL(L57:BC57,11))</f>
        <v>0</v>
      </c>
      <c r="BV57" s="47">
        <f>IF(ISERR(SMALL(L57:BC57,12)),0,SMALL(L57:BC57,12))</f>
        <v>0</v>
      </c>
      <c r="BW57" s="47">
        <f>IF(ISERR(SMALL(L57:BC57,13)),0,SMALL(L57:BC57,13))</f>
        <v>0</v>
      </c>
      <c r="BX57" s="47">
        <f>IF(ISERR(SMALL(L57:BC57,14)),0,SMALL(L57:BC57,14))</f>
        <v>0</v>
      </c>
      <c r="BY57" s="47">
        <f>IF(ISERR(SMALL(L57:BC57,15)),0,SMALL(L57:BC57,15))</f>
        <v>0</v>
      </c>
      <c r="BZ57" s="47">
        <f>IF(ISERR(SMALL(L57:BC57,16)),0,SMALL(L57:BC57,16))</f>
        <v>0</v>
      </c>
      <c r="CA57" s="47">
        <f>IF(ISERR(SMALL(L57:BC57,17)),0,SMALL(L57:BC57,17))</f>
        <v>0</v>
      </c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</row>
    <row r="58" spans="1:92" ht="12.75">
      <c r="A58" s="21">
        <v>54</v>
      </c>
      <c r="B58" s="22"/>
      <c r="C58" s="23">
        <v>0</v>
      </c>
      <c r="D58" s="31">
        <f>BD58</f>
        <v>0</v>
      </c>
      <c r="E58" s="31">
        <f>BJ58</f>
        <v>0</v>
      </c>
      <c r="F58" s="40">
        <f>BF58</f>
        <v>0</v>
      </c>
      <c r="G58" s="31">
        <f>BH58</f>
        <v>9</v>
      </c>
      <c r="H58" s="31">
        <f>G58-I58</f>
        <v>0</v>
      </c>
      <c r="I58" s="31">
        <f>BG58</f>
        <v>9</v>
      </c>
      <c r="J58" s="38">
        <f>IF(ISERROR(F58/IF(I58&gt;$E$3,H58,H58-($E$3-I58))),0,F58/IF(I58&gt;$E$3,H58,H58-($E$3-I58)))</f>
        <v>0</v>
      </c>
      <c r="K58" s="38">
        <f>IF(COUNTIF(L58:BC58,"&gt;0")=0,0,SUM(L58:BC58)/COUNTIF(L58:BC58,"&gt;0"))</f>
        <v>0</v>
      </c>
      <c r="L58" s="33">
        <v>0</v>
      </c>
      <c r="M58" s="32">
        <v>0</v>
      </c>
      <c r="N58" s="32">
        <v>0</v>
      </c>
      <c r="O58" s="34">
        <v>0</v>
      </c>
      <c r="P58" s="32">
        <v>0</v>
      </c>
      <c r="Q58" s="32">
        <v>0</v>
      </c>
      <c r="R58" s="33">
        <v>0</v>
      </c>
      <c r="S58" s="32">
        <v>0</v>
      </c>
      <c r="T58" s="32">
        <v>0</v>
      </c>
      <c r="U58" s="32"/>
      <c r="V58" s="33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6"/>
      <c r="BB58" s="36"/>
      <c r="BC58" s="42"/>
      <c r="BD58" s="43">
        <f>SUM(Q58:BC58)</f>
        <v>0</v>
      </c>
      <c r="BE58" s="44">
        <f>BJ58</f>
        <v>0</v>
      </c>
      <c r="BF58" s="43">
        <f>BD58-BE58</f>
        <v>0</v>
      </c>
      <c r="BG58" s="44">
        <f>COUNTIF(L58:BC58,0)</f>
        <v>9</v>
      </c>
      <c r="BH58" s="44">
        <f>COUNTIF(L58:BC58,"&gt;=0")</f>
        <v>9</v>
      </c>
      <c r="BI58" s="45"/>
      <c r="BJ58" s="46">
        <f>SUMIF($BK$4:$CA$4,CONCATENATE("&lt;=",$E$3),BK58:CA58)</f>
        <v>0</v>
      </c>
      <c r="BK58" s="5">
        <f>IF(ISERR(SMALL(L58:BC58,1)),0,SMALL(L58:BC58,1))</f>
        <v>0</v>
      </c>
      <c r="BL58" s="5">
        <f>IF(ISERR(SMALL(L58:BC58,2)),0,SMALL(L58:BC58,2))</f>
        <v>0</v>
      </c>
      <c r="BM58" s="5">
        <f>IF(ISERR(SMALL(L58:BC58,3)),0,SMALL(L58:BC58,3))</f>
        <v>0</v>
      </c>
      <c r="BN58" s="5">
        <f>IF(ISERR(SMALL(L58:BC58,4)),0,SMALL(L58:BC58,4))</f>
        <v>0</v>
      </c>
      <c r="BO58" s="5">
        <f>IF(ISERR(SMALL(L58:BC58,5)),0,SMALL(L58:BC58,5))</f>
        <v>0</v>
      </c>
      <c r="BP58" s="5">
        <f>IF(ISERR(SMALL(L58:BC58,6)),0,SMALL(L58:BC58,6))</f>
        <v>0</v>
      </c>
      <c r="BQ58" s="5">
        <f>IF(ISERR(SMALL(L58:BC58,7)),0,SMALL(L58:BC58,7))</f>
        <v>0</v>
      </c>
      <c r="BR58" s="5">
        <f>IF(ISERR(SMALL(L58:BC58,8)),0,SMALL(L58:BC58,8))</f>
        <v>0</v>
      </c>
      <c r="BS58" s="47">
        <f>IF(ISERR(SMALL(L58:BC58,9)),0,SMALL(L58:BC58,9))</f>
        <v>0</v>
      </c>
      <c r="BT58" s="47">
        <f>IF(ISERR(SMALL(L58:BC58,10)),0,SMALL(L58:BC58,10))</f>
        <v>0</v>
      </c>
      <c r="BU58" s="47">
        <f>IF(ISERR(SMALL(L58:BC58,11)),0,SMALL(L58:BC58,11))</f>
        <v>0</v>
      </c>
      <c r="BV58" s="47">
        <f>IF(ISERR(SMALL(L58:BC58,12)),0,SMALL(L58:BC58,12))</f>
        <v>0</v>
      </c>
      <c r="BW58" s="47">
        <f>IF(ISERR(SMALL(L58:BC58,13)),0,SMALL(L58:BC58,13))</f>
        <v>0</v>
      </c>
      <c r="BX58" s="47">
        <f>IF(ISERR(SMALL(L58:BC58,14)),0,SMALL(L58:BC58,14))</f>
        <v>0</v>
      </c>
      <c r="BY58" s="47">
        <f>IF(ISERR(SMALL(L58:BC58,15)),0,SMALL(L58:BC58,15))</f>
        <v>0</v>
      </c>
      <c r="BZ58" s="47">
        <f>IF(ISERR(SMALL(L58:BC58,16)),0,SMALL(L58:BC58,16))</f>
        <v>0</v>
      </c>
      <c r="CA58" s="47">
        <f>IF(ISERR(SMALL(L58:BC58,17)),0,SMALL(L58:BC58,17))</f>
        <v>0</v>
      </c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</row>
    <row r="59" spans="1:3" ht="12.75">
      <c r="A59" s="30">
        <v>55</v>
      </c>
      <c r="B59" s="30"/>
      <c r="C59" s="30"/>
    </row>
    <row r="60" spans="1:3" ht="12.75">
      <c r="A60" s="30">
        <v>56</v>
      </c>
      <c r="B60" s="30"/>
      <c r="C60" s="30"/>
    </row>
    <row r="61" spans="1:3" ht="12.75">
      <c r="A61" s="30">
        <v>57</v>
      </c>
      <c r="B61" s="30"/>
      <c r="C61" s="30"/>
    </row>
    <row r="62" spans="1:3" ht="12.75">
      <c r="A62" s="30">
        <v>58</v>
      </c>
      <c r="B62" s="30"/>
      <c r="C62" s="30"/>
    </row>
    <row r="63" spans="1:3" ht="12.75">
      <c r="A63" s="30">
        <v>59</v>
      </c>
      <c r="B63" s="30"/>
      <c r="C63" s="30"/>
    </row>
    <row r="64" spans="1:3" ht="12.75">
      <c r="A64" s="30">
        <v>60</v>
      </c>
      <c r="B64" s="30"/>
      <c r="C64" s="30"/>
    </row>
    <row r="65" spans="1:3" ht="12.75">
      <c r="A65" s="30">
        <v>61</v>
      </c>
      <c r="B65" s="30"/>
      <c r="C65" s="30"/>
    </row>
    <row r="66" spans="1:3" ht="12.75">
      <c r="A66" s="30">
        <v>62</v>
      </c>
      <c r="B66" s="30"/>
      <c r="C66" s="30"/>
    </row>
    <row r="67" spans="1:3" ht="12.75">
      <c r="A67" s="30">
        <v>63</v>
      </c>
      <c r="B67" s="30"/>
      <c r="C67" s="30"/>
    </row>
    <row r="68" spans="1:3" ht="12.75">
      <c r="A68" s="30">
        <v>64</v>
      </c>
      <c r="B68" s="30"/>
      <c r="C68" s="30"/>
    </row>
    <row r="69" spans="1:3" ht="12.75">
      <c r="A69" s="30">
        <v>65</v>
      </c>
      <c r="B69" s="30"/>
      <c r="C69" s="30"/>
    </row>
    <row r="70" spans="1:3" ht="12.75">
      <c r="A70" s="30">
        <v>66</v>
      </c>
      <c r="B70" s="30"/>
      <c r="C70" s="30"/>
    </row>
    <row r="71" spans="1:3" ht="12.75">
      <c r="A71" s="30">
        <v>67</v>
      </c>
      <c r="B71" s="30"/>
      <c r="C71" s="30"/>
    </row>
    <row r="72" spans="1:3" ht="12.75">
      <c r="A72" s="30">
        <v>68</v>
      </c>
      <c r="B72" s="30"/>
      <c r="C72" s="30"/>
    </row>
    <row r="73" spans="1:3" ht="12.75">
      <c r="A73" s="30">
        <v>69</v>
      </c>
      <c r="B73" s="30"/>
      <c r="C73" s="30"/>
    </row>
    <row r="74" spans="1:3" ht="12.75">
      <c r="A74" s="30">
        <v>70</v>
      </c>
      <c r="B74" s="30"/>
      <c r="C74" s="30"/>
    </row>
    <row r="75" spans="1:3" ht="12.75">
      <c r="A75" s="30">
        <v>71</v>
      </c>
      <c r="B75" s="30"/>
      <c r="C75" s="30"/>
    </row>
    <row r="76" spans="1:3" ht="12.75">
      <c r="A76" s="30">
        <v>72</v>
      </c>
      <c r="B76" s="30"/>
      <c r="C76" s="30"/>
    </row>
    <row r="77" spans="1:3" ht="12.75">
      <c r="A77" s="30">
        <v>73</v>
      </c>
      <c r="B77" s="30"/>
      <c r="C77" s="30"/>
    </row>
    <row r="78" spans="1:3" ht="12.75">
      <c r="A78" s="30">
        <v>74</v>
      </c>
      <c r="B78" s="30"/>
      <c r="C78" s="30"/>
    </row>
    <row r="79" spans="1:3" ht="12.75">
      <c r="A79" s="30">
        <v>75</v>
      </c>
      <c r="B79" s="30"/>
      <c r="C79" s="30"/>
    </row>
    <row r="80" spans="1:3" ht="12.75">
      <c r="A80" s="30">
        <v>76</v>
      </c>
      <c r="B80" s="30"/>
      <c r="C80" s="30"/>
    </row>
    <row r="81" spans="1:3" ht="12.75">
      <c r="A81" s="30">
        <v>77</v>
      </c>
      <c r="B81" s="30"/>
      <c r="C81" s="30"/>
    </row>
    <row r="82" spans="1:3" ht="12.75">
      <c r="A82" s="30">
        <v>78</v>
      </c>
      <c r="B82" s="30"/>
      <c r="C82" s="30"/>
    </row>
    <row r="83" spans="1:3" ht="12.75">
      <c r="A83" s="30">
        <v>79</v>
      </c>
      <c r="B83" s="30"/>
      <c r="C83" s="30"/>
    </row>
    <row r="84" spans="1:3" ht="12.75">
      <c r="A84" s="30">
        <v>80</v>
      </c>
      <c r="B84" s="30"/>
      <c r="C84" s="30"/>
    </row>
    <row r="85" spans="1:3" ht="12.75">
      <c r="A85" s="30">
        <v>81</v>
      </c>
      <c r="B85" s="30"/>
      <c r="C85" s="30"/>
    </row>
    <row r="86" spans="1:3" ht="12.75">
      <c r="A86" s="30">
        <v>82</v>
      </c>
      <c r="B86" s="30"/>
      <c r="C86" s="30"/>
    </row>
    <row r="87" spans="1:3" ht="12.75">
      <c r="A87" s="30">
        <v>83</v>
      </c>
      <c r="B87" s="30"/>
      <c r="C87" s="30"/>
    </row>
    <row r="88" spans="1:3" ht="12.75">
      <c r="A88" s="30">
        <v>84</v>
      </c>
      <c r="B88" s="30"/>
      <c r="C88" s="30"/>
    </row>
    <row r="89" spans="1:3" ht="12.75">
      <c r="A89" s="30">
        <v>85</v>
      </c>
      <c r="B89" s="30"/>
      <c r="C89" s="30"/>
    </row>
    <row r="90" spans="1:3" ht="12.75">
      <c r="A90" s="30">
        <v>86</v>
      </c>
      <c r="B90" s="30"/>
      <c r="C90" s="30"/>
    </row>
    <row r="91" spans="1:3" ht="12.75">
      <c r="A91" s="30">
        <v>87</v>
      </c>
      <c r="B91" s="30"/>
      <c r="C91" s="30"/>
    </row>
    <row r="92" spans="1:3" ht="12.75">
      <c r="A92" s="30">
        <v>88</v>
      </c>
      <c r="B92" s="30"/>
      <c r="C92" s="30"/>
    </row>
    <row r="93" spans="1:3" ht="12.75">
      <c r="A93" s="30">
        <v>89</v>
      </c>
      <c r="B93" s="30"/>
      <c r="C93" s="30"/>
    </row>
    <row r="94" spans="1:3" ht="12.75">
      <c r="A94" s="30">
        <v>90</v>
      </c>
      <c r="B94" s="30"/>
      <c r="C94" s="30"/>
    </row>
    <row r="95" spans="1:3" ht="12.75">
      <c r="A95" s="30">
        <v>91</v>
      </c>
      <c r="B95" s="30"/>
      <c r="C95" s="30"/>
    </row>
    <row r="96" spans="1:3" ht="12.75">
      <c r="A96" s="30">
        <v>92</v>
      </c>
      <c r="B96" s="30"/>
      <c r="C96" s="30"/>
    </row>
    <row r="97" spans="1:3" ht="12.75">
      <c r="A97" s="30">
        <v>93</v>
      </c>
      <c r="B97" s="30"/>
      <c r="C97" s="30"/>
    </row>
    <row r="98" spans="1:3" ht="12.75">
      <c r="A98" s="30">
        <v>94</v>
      </c>
      <c r="B98" s="30"/>
      <c r="C98" s="30"/>
    </row>
    <row r="99" spans="1:3" ht="12.75">
      <c r="A99" s="30">
        <v>95</v>
      </c>
      <c r="B99" s="30"/>
      <c r="C99" s="30"/>
    </row>
    <row r="100" spans="1:3" ht="12.75">
      <c r="A100" s="30">
        <v>96</v>
      </c>
      <c r="B100" s="30"/>
      <c r="C100" s="30"/>
    </row>
    <row r="101" ht="12.75">
      <c r="A101">
        <v>97</v>
      </c>
    </row>
    <row r="102" ht="12.75">
      <c r="A102">
        <v>98</v>
      </c>
    </row>
    <row r="103" ht="12.75">
      <c r="A103">
        <v>99</v>
      </c>
    </row>
    <row r="104" ht="12.75">
      <c r="A104">
        <v>100</v>
      </c>
    </row>
  </sheetData>
  <sheetProtection/>
  <mergeCells count="3">
    <mergeCell ref="A2:D2"/>
    <mergeCell ref="A3:D3"/>
    <mergeCell ref="A1:K1"/>
  </mergeCells>
  <conditionalFormatting sqref="BA12 BA5:BA9 L5:AZ58">
    <cfRule type="cellIs" priority="2" dxfId="2" operator="equal" stopIfTrue="1">
      <formula>0</formula>
    </cfRule>
  </conditionalFormatting>
  <dataValidations count="2">
    <dataValidation type="whole" allowBlank="1" showInputMessage="1" showErrorMessage="1" errorTitle="ilość punktów" error="Należy wprowadzić ilość punktów zdobytych przez zawodnika. 0 w przypadku, gdy nie grał&#10;Ilość punktów musi być dodatnia i zawierać się w przedzile od 0 do 999." sqref="BA12 L5:BA9 L10:AZ58">
      <formula1>0</formula1>
      <formula2>999</formula2>
    </dataValidation>
    <dataValidation type="whole" allowBlank="1" showInputMessage="1" showErrorMessage="1" errorTitle="ilość turniejów" error="Ilość nieliczonych turniejów musi sie zawierać w przedziale od 0 do 17" sqref="E3">
      <formula1>0</formula1>
      <formula2>17</formula2>
    </dataValidation>
  </dataValidations>
  <printOptions/>
  <pageMargins left="0.1968503937007874" right="0.1968503937007874" top="0.1968503937007874" bottom="0.1968503937007874" header="0.15748031496062992" footer="0.15748031496062992"/>
  <pageSetup fitToHeight="2" horizontalDpi="300" verticalDpi="300" orientation="landscape" paperSize="9" scale="68" r:id="rId3"/>
  <rowBreaks count="1" manualBreakCount="1">
    <brk id="44" max="18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5"/>
  <dimension ref="A1:K82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5.50390625" style="0" customWidth="1"/>
    <col min="2" max="2" width="24.50390625" style="0" bestFit="1" customWidth="1"/>
    <col min="3" max="3" width="5.625" style="0" bestFit="1" customWidth="1"/>
    <col min="4" max="4" width="6.50390625" style="0" bestFit="1" customWidth="1"/>
    <col min="5" max="5" width="6.625" style="0" customWidth="1"/>
    <col min="6" max="6" width="11.125" style="0" customWidth="1"/>
    <col min="7" max="7" width="11.50390625" style="0" hidden="1" customWidth="1"/>
    <col min="8" max="9" width="8.375" style="0" bestFit="1" customWidth="1"/>
    <col min="10" max="10" width="8.875" style="0" bestFit="1" customWidth="1"/>
    <col min="11" max="11" width="11.125" style="0" customWidth="1"/>
  </cols>
  <sheetData>
    <row r="1" spans="1:11" ht="17.25">
      <c r="A1" s="70" t="s">
        <v>105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7.25">
      <c r="A2" s="69" t="s">
        <v>72</v>
      </c>
      <c r="B2" s="69"/>
      <c r="C2" s="69"/>
      <c r="D2" s="69"/>
      <c r="E2" s="16">
        <v>9</v>
      </c>
      <c r="F2" s="14"/>
      <c r="G2" s="14"/>
      <c r="H2" s="14"/>
      <c r="I2" s="14"/>
      <c r="J2" s="14"/>
      <c r="K2" s="14"/>
    </row>
    <row r="3" spans="1:11" ht="17.25">
      <c r="A3" s="69" t="s">
        <v>73</v>
      </c>
      <c r="B3" s="69"/>
      <c r="C3" s="69"/>
      <c r="D3" s="69"/>
      <c r="E3" s="37">
        <v>2</v>
      </c>
      <c r="F3" s="15"/>
      <c r="G3" s="15"/>
      <c r="H3" s="15"/>
      <c r="I3" s="15"/>
      <c r="J3" s="41"/>
      <c r="K3" s="15"/>
    </row>
    <row r="4" spans="1:11" ht="39">
      <c r="A4" s="8" t="s">
        <v>16</v>
      </c>
      <c r="B4" s="6" t="s">
        <v>0</v>
      </c>
      <c r="C4" s="7" t="s">
        <v>18</v>
      </c>
      <c r="D4" s="9" t="s">
        <v>17</v>
      </c>
      <c r="E4" s="1" t="s">
        <v>51</v>
      </c>
      <c r="F4" s="2" t="str">
        <f>CONCATENATE("Suma po odjęciu  ",E3," ","turniejów")</f>
        <v>Suma po odjęciu  2 turniejów</v>
      </c>
      <c r="G4" s="1" t="s">
        <v>72</v>
      </c>
      <c r="H4" s="1" t="s">
        <v>71</v>
      </c>
      <c r="I4" s="1" t="s">
        <v>52</v>
      </c>
      <c r="J4" s="1" t="s">
        <v>75</v>
      </c>
      <c r="K4" s="1" t="s">
        <v>74</v>
      </c>
    </row>
    <row r="5" spans="1:11" ht="12.75">
      <c r="A5" s="21">
        <v>1</v>
      </c>
      <c r="B5" s="22" t="s">
        <v>90</v>
      </c>
      <c r="C5" s="23">
        <v>0.5</v>
      </c>
      <c r="D5" s="31">
        <v>13</v>
      </c>
      <c r="E5" s="31">
        <v>1</v>
      </c>
      <c r="F5" s="40">
        <v>12</v>
      </c>
      <c r="G5" s="31"/>
      <c r="H5" s="31">
        <v>8</v>
      </c>
      <c r="I5" s="31">
        <v>1</v>
      </c>
      <c r="J5" s="38">
        <v>1.7142857142857142</v>
      </c>
      <c r="K5" s="38">
        <v>1.625</v>
      </c>
    </row>
    <row r="6" spans="1:11" ht="12.75">
      <c r="A6" s="21">
        <v>2</v>
      </c>
      <c r="B6" s="22" t="s">
        <v>100</v>
      </c>
      <c r="C6" s="23">
        <v>0</v>
      </c>
      <c r="D6" s="13">
        <v>10</v>
      </c>
      <c r="E6" s="13">
        <v>0</v>
      </c>
      <c r="F6" s="39">
        <v>10</v>
      </c>
      <c r="G6" s="13"/>
      <c r="H6" s="13">
        <v>7</v>
      </c>
      <c r="I6" s="13">
        <v>2</v>
      </c>
      <c r="J6" s="38">
        <v>1.4285714285714286</v>
      </c>
      <c r="K6" s="38">
        <v>1.4285714285714286</v>
      </c>
    </row>
    <row r="7" spans="1:11" ht="12.75">
      <c r="A7" s="21">
        <v>3</v>
      </c>
      <c r="B7" s="22" t="s">
        <v>115</v>
      </c>
      <c r="C7" s="23">
        <v>0</v>
      </c>
      <c r="D7" s="13">
        <v>2</v>
      </c>
      <c r="E7" s="13">
        <v>0</v>
      </c>
      <c r="F7" s="39">
        <v>2</v>
      </c>
      <c r="G7" s="13"/>
      <c r="H7" s="13">
        <v>1</v>
      </c>
      <c r="I7" s="13">
        <v>8</v>
      </c>
      <c r="J7" s="38">
        <v>2</v>
      </c>
      <c r="K7" s="38">
        <v>2</v>
      </c>
    </row>
    <row r="8" spans="1:11" ht="12.75">
      <c r="A8" s="21"/>
      <c r="B8" s="22"/>
      <c r="C8" s="23"/>
      <c r="D8" s="13"/>
      <c r="E8" s="13"/>
      <c r="F8" s="39"/>
      <c r="G8" s="13"/>
      <c r="H8" s="13"/>
      <c r="I8" s="13"/>
      <c r="J8" s="38"/>
      <c r="K8" s="38"/>
    </row>
    <row r="9" spans="1:11" ht="12.75">
      <c r="A9" s="21"/>
      <c r="B9" s="22"/>
      <c r="C9" s="23"/>
      <c r="D9" s="31"/>
      <c r="E9" s="13"/>
      <c r="F9" s="39"/>
      <c r="G9" s="13"/>
      <c r="H9" s="13"/>
      <c r="I9" s="13"/>
      <c r="J9" s="38"/>
      <c r="K9" s="38"/>
    </row>
    <row r="10" spans="1:11" ht="12.75">
      <c r="A10" s="21"/>
      <c r="B10" s="22"/>
      <c r="C10" s="23"/>
      <c r="D10" s="13"/>
      <c r="E10" s="13"/>
      <c r="F10" s="39"/>
      <c r="G10" s="13"/>
      <c r="H10" s="13"/>
      <c r="I10" s="13"/>
      <c r="J10" s="38"/>
      <c r="K10" s="38"/>
    </row>
    <row r="11" spans="1:11" ht="12.75">
      <c r="A11" s="21"/>
      <c r="B11" s="22"/>
      <c r="C11" s="23"/>
      <c r="D11" s="31"/>
      <c r="E11" s="31"/>
      <c r="F11" s="40"/>
      <c r="G11" s="31"/>
      <c r="H11" s="31"/>
      <c r="I11" s="31"/>
      <c r="J11" s="38"/>
      <c r="K11" s="38"/>
    </row>
    <row r="12" spans="1:11" ht="12.75">
      <c r="A12" s="21"/>
      <c r="B12" s="22"/>
      <c r="C12" s="23"/>
      <c r="D12" s="31"/>
      <c r="E12" s="31"/>
      <c r="F12" s="40"/>
      <c r="G12" s="31"/>
      <c r="H12" s="31"/>
      <c r="I12" s="31"/>
      <c r="J12" s="38"/>
      <c r="K12" s="38"/>
    </row>
    <row r="13" spans="1:11" ht="12.75">
      <c r="A13" s="21"/>
      <c r="B13" s="24"/>
      <c r="C13" s="25"/>
      <c r="D13" s="31"/>
      <c r="E13" s="31"/>
      <c r="F13" s="40"/>
      <c r="G13" s="31"/>
      <c r="H13" s="31"/>
      <c r="I13" s="31"/>
      <c r="J13" s="38"/>
      <c r="K13" s="38"/>
    </row>
    <row r="14" spans="1:11" ht="12.75">
      <c r="A14" s="21"/>
      <c r="B14" s="22"/>
      <c r="C14" s="23"/>
      <c r="D14" s="13"/>
      <c r="E14" s="13"/>
      <c r="F14" s="39"/>
      <c r="G14" s="13"/>
      <c r="H14" s="13"/>
      <c r="I14" s="13"/>
      <c r="J14" s="38"/>
      <c r="K14" s="38"/>
    </row>
    <row r="15" spans="1:11" ht="12.75">
      <c r="A15" s="21"/>
      <c r="B15" s="22"/>
      <c r="C15" s="23"/>
      <c r="D15" s="31"/>
      <c r="E15" s="31"/>
      <c r="F15" s="40"/>
      <c r="G15" s="31"/>
      <c r="H15" s="31"/>
      <c r="I15" s="31"/>
      <c r="J15" s="38"/>
      <c r="K15" s="38"/>
    </row>
    <row r="16" spans="1:11" ht="12.75">
      <c r="A16" s="21"/>
      <c r="B16" s="22"/>
      <c r="C16" s="23"/>
      <c r="D16" s="31"/>
      <c r="E16" s="31"/>
      <c r="F16" s="40"/>
      <c r="G16" s="31"/>
      <c r="H16" s="31"/>
      <c r="I16" s="31"/>
      <c r="J16" s="38"/>
      <c r="K16" s="38"/>
    </row>
    <row r="17" spans="1:11" ht="12.75">
      <c r="A17" s="21"/>
      <c r="B17" s="22"/>
      <c r="C17" s="23"/>
      <c r="D17" s="31"/>
      <c r="E17" s="31"/>
      <c r="F17" s="40"/>
      <c r="G17" s="31"/>
      <c r="H17" s="31"/>
      <c r="I17" s="31"/>
      <c r="J17" s="38"/>
      <c r="K17" s="38"/>
    </row>
    <row r="18" spans="1:11" ht="12.75">
      <c r="A18" s="21"/>
      <c r="B18" s="22"/>
      <c r="C18" s="23"/>
      <c r="D18" s="31"/>
      <c r="E18" s="31"/>
      <c r="F18" s="40"/>
      <c r="G18" s="31"/>
      <c r="H18" s="31"/>
      <c r="I18" s="31"/>
      <c r="J18" s="38"/>
      <c r="K18" s="38"/>
    </row>
    <row r="19" spans="1:11" ht="12.75">
      <c r="A19" s="21"/>
      <c r="B19" s="27"/>
      <c r="C19" s="25"/>
      <c r="D19" s="31"/>
      <c r="E19" s="31"/>
      <c r="F19" s="40"/>
      <c r="G19" s="31"/>
      <c r="H19" s="31"/>
      <c r="I19" s="31"/>
      <c r="J19" s="38"/>
      <c r="K19" s="38"/>
    </row>
    <row r="20" spans="1:11" ht="12.75">
      <c r="A20" s="21"/>
      <c r="B20" s="22"/>
      <c r="C20" s="23"/>
      <c r="D20" s="31"/>
      <c r="E20" s="31"/>
      <c r="F20" s="40"/>
      <c r="G20" s="31"/>
      <c r="H20" s="31"/>
      <c r="I20" s="31"/>
      <c r="J20" s="38"/>
      <c r="K20" s="38"/>
    </row>
    <row r="21" spans="1:11" ht="12.75">
      <c r="A21" s="21"/>
      <c r="B21" s="22"/>
      <c r="C21" s="23"/>
      <c r="D21" s="31"/>
      <c r="E21" s="31"/>
      <c r="F21" s="40"/>
      <c r="G21" s="31"/>
      <c r="H21" s="31"/>
      <c r="I21" s="31"/>
      <c r="J21" s="38"/>
      <c r="K21" s="38"/>
    </row>
    <row r="22" spans="1:11" ht="12.75">
      <c r="A22" s="21"/>
      <c r="B22" s="24"/>
      <c r="C22" s="25"/>
      <c r="D22" s="31"/>
      <c r="E22" s="31"/>
      <c r="F22" s="40"/>
      <c r="G22" s="31"/>
      <c r="H22" s="31"/>
      <c r="I22" s="31"/>
      <c r="J22" s="38"/>
      <c r="K22" s="38"/>
    </row>
    <row r="23" spans="1:11" ht="12.75">
      <c r="A23" s="21"/>
      <c r="B23" s="22"/>
      <c r="C23" s="23"/>
      <c r="D23" s="31"/>
      <c r="E23" s="31"/>
      <c r="F23" s="40"/>
      <c r="G23" s="31"/>
      <c r="H23" s="31"/>
      <c r="I23" s="31"/>
      <c r="J23" s="38"/>
      <c r="K23" s="38"/>
    </row>
    <row r="24" spans="1:11" ht="12.75">
      <c r="A24" s="21"/>
      <c r="B24" s="24"/>
      <c r="C24" s="25"/>
      <c r="D24" s="31"/>
      <c r="E24" s="31"/>
      <c r="F24" s="40"/>
      <c r="G24" s="31"/>
      <c r="H24" s="31"/>
      <c r="I24" s="31"/>
      <c r="J24" s="38"/>
      <c r="K24" s="38"/>
    </row>
    <row r="25" spans="1:11" ht="12.75">
      <c r="A25" s="21"/>
      <c r="B25" s="22"/>
      <c r="C25" s="23"/>
      <c r="D25" s="31"/>
      <c r="E25" s="31"/>
      <c r="F25" s="40"/>
      <c r="G25" s="31"/>
      <c r="H25" s="31"/>
      <c r="I25" s="31"/>
      <c r="J25" s="38"/>
      <c r="K25" s="38"/>
    </row>
    <row r="26" spans="1:11" ht="12.75">
      <c r="A26" s="21"/>
      <c r="B26" s="22"/>
      <c r="C26" s="23"/>
      <c r="D26" s="31"/>
      <c r="E26" s="31"/>
      <c r="F26" s="40"/>
      <c r="G26" s="31"/>
      <c r="H26" s="31"/>
      <c r="I26" s="31"/>
      <c r="J26" s="38"/>
      <c r="K26" s="38"/>
    </row>
    <row r="27" spans="1:11" ht="12.75">
      <c r="A27" s="21"/>
      <c r="B27" s="24"/>
      <c r="C27" s="25"/>
      <c r="D27" s="31"/>
      <c r="E27" s="31"/>
      <c r="F27" s="40"/>
      <c r="G27" s="31"/>
      <c r="H27" s="31"/>
      <c r="I27" s="31"/>
      <c r="J27" s="38"/>
      <c r="K27" s="38"/>
    </row>
    <row r="28" spans="1:11" ht="12.75">
      <c r="A28" s="21"/>
      <c r="B28" s="22"/>
      <c r="C28" s="23"/>
      <c r="D28" s="31"/>
      <c r="E28" s="31"/>
      <c r="F28" s="40"/>
      <c r="G28" s="31"/>
      <c r="H28" s="31"/>
      <c r="I28" s="31"/>
      <c r="J28" s="38"/>
      <c r="K28" s="38"/>
    </row>
    <row r="29" spans="1:11" ht="12.75">
      <c r="A29" s="21"/>
      <c r="B29" s="22"/>
      <c r="C29" s="23"/>
      <c r="D29" s="31"/>
      <c r="E29" s="31"/>
      <c r="F29" s="40"/>
      <c r="G29" s="31"/>
      <c r="H29" s="31"/>
      <c r="I29" s="31"/>
      <c r="J29" s="38"/>
      <c r="K29" s="38"/>
    </row>
    <row r="30" spans="1:11" ht="12.75">
      <c r="A30" s="21"/>
      <c r="B30" s="22"/>
      <c r="C30" s="23"/>
      <c r="D30" s="31"/>
      <c r="E30" s="31"/>
      <c r="F30" s="40"/>
      <c r="G30" s="31"/>
      <c r="H30" s="31"/>
      <c r="I30" s="31"/>
      <c r="J30" s="38"/>
      <c r="K30" s="38"/>
    </row>
    <row r="31" spans="1:11" ht="12.75">
      <c r="A31" s="21"/>
      <c r="B31" s="22"/>
      <c r="C31" s="23"/>
      <c r="D31" s="31"/>
      <c r="E31" s="31"/>
      <c r="F31" s="40"/>
      <c r="G31" s="31"/>
      <c r="H31" s="31"/>
      <c r="I31" s="31"/>
      <c r="J31" s="38"/>
      <c r="K31" s="38"/>
    </row>
    <row r="32" spans="1:11" ht="12.75">
      <c r="A32" s="21"/>
      <c r="B32" s="22"/>
      <c r="C32" s="23"/>
      <c r="D32" s="31"/>
      <c r="E32" s="31"/>
      <c r="F32" s="40"/>
      <c r="G32" s="31"/>
      <c r="H32" s="31"/>
      <c r="I32" s="31"/>
      <c r="J32" s="38"/>
      <c r="K32" s="38"/>
    </row>
    <row r="33" spans="1:11" ht="12.75">
      <c r="A33" s="21"/>
      <c r="B33" s="22"/>
      <c r="C33" s="23"/>
      <c r="D33" s="31"/>
      <c r="E33" s="31"/>
      <c r="F33" s="40"/>
      <c r="G33" s="31"/>
      <c r="H33" s="31"/>
      <c r="I33" s="31"/>
      <c r="J33" s="38"/>
      <c r="K33" s="38"/>
    </row>
    <row r="34" spans="1:11" ht="12.75">
      <c r="A34" s="21"/>
      <c r="B34" s="22"/>
      <c r="C34" s="23"/>
      <c r="D34" s="31"/>
      <c r="E34" s="31"/>
      <c r="F34" s="40"/>
      <c r="G34" s="31"/>
      <c r="H34" s="31"/>
      <c r="I34" s="31"/>
      <c r="J34" s="38"/>
      <c r="K34" s="38"/>
    </row>
    <row r="35" spans="1:11" ht="12.75">
      <c r="A35" s="21"/>
      <c r="B35" s="22"/>
      <c r="C35" s="23"/>
      <c r="D35" s="31"/>
      <c r="E35" s="31"/>
      <c r="F35" s="40"/>
      <c r="G35" s="31"/>
      <c r="H35" s="31"/>
      <c r="I35" s="31"/>
      <c r="J35" s="38"/>
      <c r="K35" s="38"/>
    </row>
    <row r="36" spans="1:11" ht="12.75">
      <c r="A36" s="21"/>
      <c r="B36" s="24"/>
      <c r="C36" s="25"/>
      <c r="D36" s="31"/>
      <c r="E36" s="31"/>
      <c r="F36" s="40"/>
      <c r="G36" s="31"/>
      <c r="H36" s="31"/>
      <c r="I36" s="31"/>
      <c r="J36" s="38"/>
      <c r="K36" s="38"/>
    </row>
    <row r="37" spans="1:11" ht="12.75">
      <c r="A37" s="21"/>
      <c r="B37" s="24"/>
      <c r="C37" s="25"/>
      <c r="D37" s="31"/>
      <c r="E37" s="31"/>
      <c r="F37" s="40"/>
      <c r="G37" s="31"/>
      <c r="H37" s="31"/>
      <c r="I37" s="31"/>
      <c r="J37" s="38"/>
      <c r="K37" s="38"/>
    </row>
    <row r="38" spans="1:11" ht="12.75">
      <c r="A38" s="21"/>
      <c r="B38" s="28"/>
      <c r="C38" s="29"/>
      <c r="D38" s="31"/>
      <c r="E38" s="31"/>
      <c r="F38" s="40"/>
      <c r="G38" s="31"/>
      <c r="H38" s="31"/>
      <c r="I38" s="31"/>
      <c r="J38" s="38"/>
      <c r="K38" s="38"/>
    </row>
    <row r="39" spans="1:11" ht="12.75">
      <c r="A39" s="21"/>
      <c r="B39" s="24"/>
      <c r="C39" s="25"/>
      <c r="D39" s="31"/>
      <c r="E39" s="31"/>
      <c r="F39" s="40"/>
      <c r="G39" s="31"/>
      <c r="H39" s="31"/>
      <c r="I39" s="31"/>
      <c r="J39" s="38"/>
      <c r="K39" s="38"/>
    </row>
    <row r="40" spans="1:11" ht="12.75">
      <c r="A40" s="21"/>
      <c r="B40" s="22"/>
      <c r="C40" s="23"/>
      <c r="D40" s="31"/>
      <c r="E40" s="31"/>
      <c r="F40" s="40"/>
      <c r="G40" s="31"/>
      <c r="H40" s="31"/>
      <c r="I40" s="31"/>
      <c r="J40" s="38"/>
      <c r="K40" s="38"/>
    </row>
    <row r="41" spans="1:3" ht="12.75">
      <c r="A41" s="30"/>
      <c r="B41" s="30"/>
      <c r="C41" s="30"/>
    </row>
    <row r="42" spans="1:3" ht="12.75">
      <c r="A42" s="30"/>
      <c r="B42" s="30"/>
      <c r="C42" s="30"/>
    </row>
    <row r="43" spans="1:3" ht="12.75">
      <c r="A43" s="30"/>
      <c r="B43" s="30"/>
      <c r="C43" s="30"/>
    </row>
    <row r="44" spans="1:3" ht="12.75">
      <c r="A44" s="30"/>
      <c r="B44" s="30"/>
      <c r="C44" s="30"/>
    </row>
    <row r="45" spans="1:3" ht="12.75">
      <c r="A45" s="30"/>
      <c r="B45" s="30"/>
      <c r="C45" s="30"/>
    </row>
    <row r="46" spans="1:3" ht="12.75">
      <c r="A46" s="30"/>
      <c r="B46" s="30"/>
      <c r="C46" s="30"/>
    </row>
    <row r="47" spans="1:3" ht="12.75">
      <c r="A47" s="30"/>
      <c r="B47" s="30"/>
      <c r="C47" s="30"/>
    </row>
    <row r="48" spans="1:3" ht="12.75">
      <c r="A48" s="30"/>
      <c r="B48" s="30"/>
      <c r="C48" s="30"/>
    </row>
    <row r="49" spans="1:3" ht="12.75">
      <c r="A49" s="30"/>
      <c r="B49" s="30"/>
      <c r="C49" s="30"/>
    </row>
    <row r="50" spans="1:3" ht="12.75">
      <c r="A50" s="30"/>
      <c r="B50" s="30"/>
      <c r="C50" s="30"/>
    </row>
    <row r="51" spans="1:3" ht="12.75">
      <c r="A51" s="30"/>
      <c r="B51" s="30"/>
      <c r="C51" s="30"/>
    </row>
    <row r="52" spans="1:3" ht="12.75">
      <c r="A52" s="30"/>
      <c r="B52" s="30"/>
      <c r="C52" s="30"/>
    </row>
    <row r="53" spans="1:3" ht="12.75">
      <c r="A53" s="30"/>
      <c r="B53" s="30"/>
      <c r="C53" s="30"/>
    </row>
    <row r="54" spans="1:3" ht="12.75">
      <c r="A54" s="30"/>
      <c r="B54" s="30"/>
      <c r="C54" s="30"/>
    </row>
    <row r="55" spans="1:3" ht="12.75">
      <c r="A55" s="30"/>
      <c r="B55" s="30"/>
      <c r="C55" s="30"/>
    </row>
    <row r="56" spans="1:3" ht="12.75">
      <c r="A56" s="30"/>
      <c r="B56" s="30"/>
      <c r="C56" s="30"/>
    </row>
    <row r="57" spans="1:3" ht="12.75">
      <c r="A57" s="30"/>
      <c r="B57" s="30"/>
      <c r="C57" s="30"/>
    </row>
    <row r="58" spans="1:3" ht="12.75">
      <c r="A58" s="30"/>
      <c r="B58" s="30"/>
      <c r="C58" s="30"/>
    </row>
    <row r="59" spans="1:3" ht="12.75">
      <c r="A59" s="30"/>
      <c r="B59" s="30"/>
      <c r="C59" s="30"/>
    </row>
    <row r="60" spans="1:3" ht="12.75">
      <c r="A60" s="30"/>
      <c r="B60" s="30"/>
      <c r="C60" s="30"/>
    </row>
    <row r="61" spans="1:3" ht="12.75">
      <c r="A61" s="30"/>
      <c r="B61" s="30"/>
      <c r="C61" s="30"/>
    </row>
    <row r="62" spans="1:3" ht="12.75">
      <c r="A62" s="30"/>
      <c r="B62" s="30"/>
      <c r="C62" s="30"/>
    </row>
    <row r="63" spans="1:3" ht="12.75">
      <c r="A63" s="30"/>
      <c r="B63" s="30"/>
      <c r="C63" s="30"/>
    </row>
    <row r="64" spans="1:3" ht="12.75">
      <c r="A64" s="30"/>
      <c r="B64" s="30"/>
      <c r="C64" s="30"/>
    </row>
    <row r="65" spans="1:3" ht="12.75">
      <c r="A65" s="30"/>
      <c r="B65" s="30"/>
      <c r="C65" s="30"/>
    </row>
    <row r="66" spans="1:3" ht="12.75">
      <c r="A66" s="30"/>
      <c r="B66" s="30"/>
      <c r="C66" s="30"/>
    </row>
    <row r="67" spans="1:3" ht="12.75">
      <c r="A67" s="30"/>
      <c r="B67" s="30"/>
      <c r="C67" s="30"/>
    </row>
    <row r="68" spans="1:3" ht="12.75">
      <c r="A68" s="30"/>
      <c r="B68" s="30"/>
      <c r="C68" s="30"/>
    </row>
    <row r="69" spans="1:3" ht="12.75">
      <c r="A69" s="30"/>
      <c r="B69" s="30"/>
      <c r="C69" s="30"/>
    </row>
    <row r="70" spans="1:3" ht="12.75">
      <c r="A70" s="30"/>
      <c r="B70" s="30"/>
      <c r="C70" s="30"/>
    </row>
    <row r="71" spans="1:3" ht="12.75">
      <c r="A71" s="30"/>
      <c r="B71" s="30"/>
      <c r="C71" s="30"/>
    </row>
    <row r="72" spans="1:3" ht="12.75">
      <c r="A72" s="30"/>
      <c r="B72" s="30"/>
      <c r="C72" s="30"/>
    </row>
    <row r="73" spans="1:3" ht="12.75">
      <c r="A73" s="30"/>
      <c r="B73" s="30"/>
      <c r="C73" s="30"/>
    </row>
    <row r="74" spans="1:3" ht="12.75">
      <c r="A74" s="30"/>
      <c r="B74" s="30"/>
      <c r="C74" s="30"/>
    </row>
    <row r="75" spans="1:3" ht="12.75">
      <c r="A75" s="30"/>
      <c r="B75" s="30"/>
      <c r="C75" s="30"/>
    </row>
    <row r="76" spans="1:3" ht="12.75">
      <c r="A76" s="30"/>
      <c r="B76" s="30"/>
      <c r="C76" s="30"/>
    </row>
    <row r="77" spans="1:3" ht="12.75">
      <c r="A77" s="30"/>
      <c r="B77" s="30"/>
      <c r="C77" s="30"/>
    </row>
    <row r="78" spans="1:3" ht="12.75">
      <c r="A78" s="30"/>
      <c r="B78" s="30"/>
      <c r="C78" s="30"/>
    </row>
    <row r="79" spans="1:3" ht="12.75">
      <c r="A79" s="30"/>
      <c r="B79" s="30"/>
      <c r="C79" s="30"/>
    </row>
    <row r="80" spans="1:3" ht="12.75">
      <c r="A80" s="30"/>
      <c r="B80" s="30"/>
      <c r="C80" s="30"/>
    </row>
    <row r="81" spans="1:3" ht="12.75">
      <c r="A81" s="30"/>
      <c r="B81" s="30"/>
      <c r="C81" s="30"/>
    </row>
    <row r="82" spans="1:3" ht="12.75">
      <c r="A82" s="30"/>
      <c r="B82" s="30"/>
      <c r="C82" s="30"/>
    </row>
  </sheetData>
  <sheetProtection/>
  <mergeCells count="3">
    <mergeCell ref="A1:K1"/>
    <mergeCell ref="A2:D2"/>
    <mergeCell ref="A3:D3"/>
  </mergeCells>
  <dataValidations count="1">
    <dataValidation type="whole" allowBlank="1" showInputMessage="1" showErrorMessage="1" errorTitle="ilość turniejów" error="Ilość nieliczonych turniejów musi sie zawierać w przedziale od 0 do 17" sqref="E3">
      <formula1>0</formula1>
      <formula2>17</formula2>
    </dataValidation>
  </dataValidations>
  <printOptions/>
  <pageMargins left="0.75" right="0.75" top="1" bottom="1" header="0.5" footer="0.5"/>
  <pageSetup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"/>
  <dimension ref="A1:K146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5.50390625" style="0" customWidth="1"/>
    <col min="2" max="2" width="24.50390625" style="0" bestFit="1" customWidth="1"/>
    <col min="3" max="3" width="5.625" style="0" bestFit="1" customWidth="1"/>
    <col min="4" max="4" width="6.50390625" style="0" bestFit="1" customWidth="1"/>
    <col min="5" max="5" width="6.625" style="0" customWidth="1"/>
    <col min="6" max="6" width="11.125" style="0" customWidth="1"/>
    <col min="7" max="7" width="11.50390625" style="0" hidden="1" customWidth="1"/>
    <col min="8" max="8" width="8.375" style="0" bestFit="1" customWidth="1"/>
    <col min="9" max="9" width="8.375" style="0" customWidth="1"/>
    <col min="10" max="10" width="8.875" style="0" customWidth="1"/>
    <col min="11" max="11" width="11.125" style="0" customWidth="1"/>
  </cols>
  <sheetData>
    <row r="1" spans="1:11" ht="17.25">
      <c r="A1" s="70" t="s">
        <v>104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7.25">
      <c r="A2" s="69" t="s">
        <v>72</v>
      </c>
      <c r="B2" s="69"/>
      <c r="C2" s="69"/>
      <c r="D2" s="69"/>
      <c r="E2" s="16">
        <v>9</v>
      </c>
      <c r="F2" s="14"/>
      <c r="G2" s="14"/>
      <c r="H2" s="14"/>
      <c r="I2" s="14"/>
      <c r="J2" s="14"/>
      <c r="K2" s="14"/>
    </row>
    <row r="3" spans="1:11" ht="17.25">
      <c r="A3" s="69" t="s">
        <v>73</v>
      </c>
      <c r="B3" s="69"/>
      <c r="C3" s="69"/>
      <c r="D3" s="69"/>
      <c r="E3" s="37">
        <v>2</v>
      </c>
      <c r="F3" s="15"/>
      <c r="G3" s="15"/>
      <c r="H3" s="15"/>
      <c r="I3" s="15"/>
      <c r="J3" s="41"/>
      <c r="K3" s="15"/>
    </row>
    <row r="4" spans="1:11" ht="39">
      <c r="A4" s="8" t="s">
        <v>16</v>
      </c>
      <c r="B4" s="6" t="s">
        <v>0</v>
      </c>
      <c r="C4" s="7" t="s">
        <v>18</v>
      </c>
      <c r="D4" s="9" t="s">
        <v>17</v>
      </c>
      <c r="E4" s="1" t="s">
        <v>51</v>
      </c>
      <c r="F4" s="2" t="str">
        <f>CONCATENATE("Suma po odjęciu  ",E3," ","turniejów")</f>
        <v>Suma po odjęciu  2 turniejów</v>
      </c>
      <c r="G4" s="1" t="s">
        <v>72</v>
      </c>
      <c r="H4" s="1" t="s">
        <v>71</v>
      </c>
      <c r="I4" s="1" t="s">
        <v>52</v>
      </c>
      <c r="J4" s="1" t="s">
        <v>75</v>
      </c>
      <c r="K4" s="1" t="s">
        <v>74</v>
      </c>
    </row>
    <row r="5" spans="1:11" ht="12.75">
      <c r="A5" s="21">
        <v>1</v>
      </c>
      <c r="B5" s="22" t="s">
        <v>37</v>
      </c>
      <c r="C5" s="23">
        <v>1.5</v>
      </c>
      <c r="D5" s="31">
        <v>30</v>
      </c>
      <c r="E5" s="31">
        <v>0</v>
      </c>
      <c r="F5" s="40">
        <v>30</v>
      </c>
      <c r="G5" s="31"/>
      <c r="H5" s="31">
        <v>7</v>
      </c>
      <c r="I5" s="31">
        <v>2</v>
      </c>
      <c r="J5" s="38">
        <v>4.285714285714286</v>
      </c>
      <c r="K5" s="38">
        <v>4.285714285714286</v>
      </c>
    </row>
    <row r="6" spans="1:11" ht="12.75">
      <c r="A6" s="21">
        <v>2</v>
      </c>
      <c r="B6" s="22" t="s">
        <v>93</v>
      </c>
      <c r="C6" s="23">
        <v>1.5</v>
      </c>
      <c r="D6" s="13">
        <v>8</v>
      </c>
      <c r="E6" s="13">
        <v>0</v>
      </c>
      <c r="F6" s="39">
        <v>8</v>
      </c>
      <c r="G6" s="13"/>
      <c r="H6" s="13">
        <v>2</v>
      </c>
      <c r="I6" s="13">
        <v>7</v>
      </c>
      <c r="J6" s="38">
        <v>4</v>
      </c>
      <c r="K6" s="38">
        <v>4</v>
      </c>
    </row>
    <row r="7" spans="1:11" ht="12.75">
      <c r="A7" s="21">
        <v>3</v>
      </c>
      <c r="B7" s="22" t="s">
        <v>86</v>
      </c>
      <c r="C7" s="23">
        <v>2</v>
      </c>
      <c r="D7" s="13">
        <v>5</v>
      </c>
      <c r="E7" s="13">
        <v>0</v>
      </c>
      <c r="F7" s="39">
        <v>5</v>
      </c>
      <c r="G7" s="13"/>
      <c r="H7" s="13">
        <v>2</v>
      </c>
      <c r="I7" s="13">
        <v>7</v>
      </c>
      <c r="J7" s="38">
        <v>2.5</v>
      </c>
      <c r="K7" s="38">
        <v>2.5</v>
      </c>
    </row>
    <row r="8" spans="1:11" ht="12.75">
      <c r="A8" s="21">
        <v>4</v>
      </c>
      <c r="B8" s="22" t="s">
        <v>80</v>
      </c>
      <c r="C8" s="23">
        <v>2</v>
      </c>
      <c r="D8" s="13">
        <v>4</v>
      </c>
      <c r="E8" s="13">
        <v>0</v>
      </c>
      <c r="F8" s="39">
        <v>4</v>
      </c>
      <c r="G8" s="13"/>
      <c r="H8" s="13">
        <v>1</v>
      </c>
      <c r="I8" s="13">
        <v>8</v>
      </c>
      <c r="J8" s="38">
        <v>4</v>
      </c>
      <c r="K8" s="38">
        <v>4</v>
      </c>
    </row>
    <row r="9" spans="1:11" ht="12.75">
      <c r="A9" s="21">
        <v>5</v>
      </c>
      <c r="B9" s="22" t="s">
        <v>97</v>
      </c>
      <c r="C9" s="23">
        <v>1.5</v>
      </c>
      <c r="D9" s="31">
        <v>1</v>
      </c>
      <c r="E9" s="13">
        <v>0</v>
      </c>
      <c r="F9" s="39">
        <v>1</v>
      </c>
      <c r="G9" s="13"/>
      <c r="H9" s="13">
        <v>1</v>
      </c>
      <c r="I9" s="13">
        <v>8</v>
      </c>
      <c r="J9" s="38">
        <v>1</v>
      </c>
      <c r="K9" s="38">
        <v>1</v>
      </c>
    </row>
    <row r="10" spans="1:11" ht="12.75">
      <c r="A10" s="21"/>
      <c r="B10" s="22"/>
      <c r="C10" s="23"/>
      <c r="D10" s="13"/>
      <c r="E10" s="13"/>
      <c r="F10" s="39"/>
      <c r="G10" s="13"/>
      <c r="H10" s="13"/>
      <c r="I10" s="13"/>
      <c r="J10" s="38"/>
      <c r="K10" s="38"/>
    </row>
    <row r="11" spans="1:11" ht="12.75">
      <c r="A11" s="21"/>
      <c r="B11" s="22"/>
      <c r="C11" s="23"/>
      <c r="D11" s="31"/>
      <c r="E11" s="31"/>
      <c r="F11" s="40"/>
      <c r="G11" s="31"/>
      <c r="H11" s="31"/>
      <c r="I11" s="31"/>
      <c r="J11" s="38"/>
      <c r="K11" s="38"/>
    </row>
    <row r="12" spans="1:11" ht="12.75">
      <c r="A12" s="21"/>
      <c r="B12" s="22"/>
      <c r="C12" s="23"/>
      <c r="D12" s="31"/>
      <c r="E12" s="31"/>
      <c r="F12" s="40"/>
      <c r="G12" s="31"/>
      <c r="H12" s="31"/>
      <c r="I12" s="31"/>
      <c r="J12" s="38"/>
      <c r="K12" s="38"/>
    </row>
    <row r="13" spans="1:11" ht="12.75">
      <c r="A13" s="21"/>
      <c r="B13" s="24"/>
      <c r="C13" s="25"/>
      <c r="D13" s="31"/>
      <c r="E13" s="31"/>
      <c r="F13" s="40"/>
      <c r="G13" s="31"/>
      <c r="H13" s="31"/>
      <c r="I13" s="31"/>
      <c r="J13" s="38"/>
      <c r="K13" s="38"/>
    </row>
    <row r="14" spans="1:11" ht="12.75">
      <c r="A14" s="21"/>
      <c r="B14" s="22"/>
      <c r="C14" s="23"/>
      <c r="D14" s="13"/>
      <c r="E14" s="13"/>
      <c r="F14" s="39"/>
      <c r="G14" s="13"/>
      <c r="H14" s="13"/>
      <c r="I14" s="13"/>
      <c r="J14" s="38"/>
      <c r="K14" s="38"/>
    </row>
    <row r="15" spans="1:11" ht="12.75">
      <c r="A15" s="21"/>
      <c r="B15" s="22"/>
      <c r="C15" s="23"/>
      <c r="D15" s="31"/>
      <c r="E15" s="31"/>
      <c r="F15" s="40"/>
      <c r="G15" s="31"/>
      <c r="H15" s="31"/>
      <c r="I15" s="31"/>
      <c r="J15" s="38"/>
      <c r="K15" s="38"/>
    </row>
    <row r="16" spans="1:11" ht="12.75">
      <c r="A16" s="21"/>
      <c r="B16" s="22"/>
      <c r="C16" s="23"/>
      <c r="D16" s="31"/>
      <c r="E16" s="31"/>
      <c r="F16" s="40"/>
      <c r="G16" s="31"/>
      <c r="H16" s="31"/>
      <c r="I16" s="31"/>
      <c r="J16" s="38"/>
      <c r="K16" s="38"/>
    </row>
    <row r="17" spans="1:11" ht="12.75">
      <c r="A17" s="21"/>
      <c r="B17" s="22"/>
      <c r="C17" s="23"/>
      <c r="D17" s="31"/>
      <c r="E17" s="31"/>
      <c r="F17" s="40"/>
      <c r="G17" s="31"/>
      <c r="H17" s="31"/>
      <c r="I17" s="31"/>
      <c r="J17" s="38"/>
      <c r="K17" s="38"/>
    </row>
    <row r="18" spans="1:11" ht="12.75">
      <c r="A18" s="21"/>
      <c r="B18" s="22"/>
      <c r="C18" s="23"/>
      <c r="D18" s="31"/>
      <c r="E18" s="31"/>
      <c r="F18" s="40"/>
      <c r="G18" s="31"/>
      <c r="H18" s="31"/>
      <c r="I18" s="31"/>
      <c r="J18" s="38"/>
      <c r="K18" s="38"/>
    </row>
    <row r="19" spans="1:11" ht="12.75">
      <c r="A19" s="21"/>
      <c r="B19" s="27"/>
      <c r="C19" s="25"/>
      <c r="D19" s="31"/>
      <c r="E19" s="31"/>
      <c r="F19" s="40"/>
      <c r="G19" s="31"/>
      <c r="H19" s="31"/>
      <c r="I19" s="31"/>
      <c r="J19" s="38"/>
      <c r="K19" s="38"/>
    </row>
    <row r="20" spans="1:11" ht="12.75">
      <c r="A20" s="21"/>
      <c r="B20" s="22"/>
      <c r="C20" s="23"/>
      <c r="D20" s="31"/>
      <c r="E20" s="31"/>
      <c r="F20" s="40"/>
      <c r="G20" s="31"/>
      <c r="H20" s="31"/>
      <c r="I20" s="31"/>
      <c r="J20" s="38"/>
      <c r="K20" s="38"/>
    </row>
    <row r="21" spans="1:11" ht="12.75">
      <c r="A21" s="21"/>
      <c r="B21" s="22"/>
      <c r="C21" s="23"/>
      <c r="D21" s="31"/>
      <c r="E21" s="31"/>
      <c r="F21" s="40"/>
      <c r="G21" s="31"/>
      <c r="H21" s="31"/>
      <c r="I21" s="31"/>
      <c r="J21" s="38"/>
      <c r="K21" s="38"/>
    </row>
    <row r="22" spans="1:11" ht="12.75">
      <c r="A22" s="21"/>
      <c r="B22" s="22"/>
      <c r="C22" s="23"/>
      <c r="D22" s="31"/>
      <c r="E22" s="31"/>
      <c r="F22" s="40"/>
      <c r="G22" s="31"/>
      <c r="H22" s="31"/>
      <c r="I22" s="31"/>
      <c r="J22" s="38"/>
      <c r="K22" s="38"/>
    </row>
    <row r="23" spans="1:11" ht="12.75">
      <c r="A23" s="21"/>
      <c r="B23" s="22"/>
      <c r="C23" s="23"/>
      <c r="D23" s="31"/>
      <c r="E23" s="31"/>
      <c r="F23" s="40"/>
      <c r="G23" s="31"/>
      <c r="H23" s="31"/>
      <c r="I23" s="31"/>
      <c r="J23" s="38"/>
      <c r="K23" s="38"/>
    </row>
    <row r="24" spans="1:11" ht="12.75">
      <c r="A24" s="21"/>
      <c r="B24" s="22"/>
      <c r="C24" s="23"/>
      <c r="D24" s="31"/>
      <c r="E24" s="31"/>
      <c r="F24" s="40"/>
      <c r="G24" s="31"/>
      <c r="H24" s="31"/>
      <c r="I24" s="31"/>
      <c r="J24" s="38"/>
      <c r="K24" s="38"/>
    </row>
    <row r="25" spans="1:11" ht="12.75">
      <c r="A25" s="21"/>
      <c r="B25" s="22"/>
      <c r="C25" s="23"/>
      <c r="D25" s="31"/>
      <c r="E25" s="31"/>
      <c r="F25" s="40"/>
      <c r="G25" s="31"/>
      <c r="H25" s="31"/>
      <c r="I25" s="31"/>
      <c r="J25" s="38"/>
      <c r="K25" s="38"/>
    </row>
    <row r="26" spans="1:11" ht="12.75">
      <c r="A26" s="21"/>
      <c r="B26" s="22"/>
      <c r="C26" s="23"/>
      <c r="D26" s="31"/>
      <c r="E26" s="31"/>
      <c r="F26" s="40"/>
      <c r="G26" s="31"/>
      <c r="H26" s="31"/>
      <c r="I26" s="31"/>
      <c r="J26" s="38"/>
      <c r="K26" s="38"/>
    </row>
    <row r="27" spans="1:11" ht="12.75">
      <c r="A27" s="21"/>
      <c r="B27" s="22"/>
      <c r="C27" s="23"/>
      <c r="D27" s="31"/>
      <c r="E27" s="31"/>
      <c r="F27" s="40"/>
      <c r="G27" s="31"/>
      <c r="H27" s="31"/>
      <c r="I27" s="31"/>
      <c r="J27" s="38"/>
      <c r="K27" s="38"/>
    </row>
    <row r="28" spans="1:11" ht="12.75">
      <c r="A28" s="21"/>
      <c r="B28" s="22"/>
      <c r="C28" s="23"/>
      <c r="D28" s="31"/>
      <c r="E28" s="31"/>
      <c r="F28" s="40"/>
      <c r="G28" s="31"/>
      <c r="H28" s="31"/>
      <c r="I28" s="31"/>
      <c r="J28" s="38"/>
      <c r="K28" s="38"/>
    </row>
    <row r="29" spans="1:11" ht="12.75">
      <c r="A29" s="21"/>
      <c r="B29" s="22"/>
      <c r="C29" s="23"/>
      <c r="D29" s="31"/>
      <c r="E29" s="31"/>
      <c r="F29" s="40"/>
      <c r="G29" s="31"/>
      <c r="H29" s="31"/>
      <c r="I29" s="31"/>
      <c r="J29" s="38"/>
      <c r="K29" s="38"/>
    </row>
    <row r="30" spans="1:11" ht="12.75">
      <c r="A30" s="21"/>
      <c r="B30" s="22"/>
      <c r="C30" s="23"/>
      <c r="D30" s="31"/>
      <c r="E30" s="31"/>
      <c r="F30" s="40"/>
      <c r="G30" s="31"/>
      <c r="H30" s="31"/>
      <c r="I30" s="31"/>
      <c r="J30" s="38"/>
      <c r="K30" s="38"/>
    </row>
    <row r="31" spans="1:11" ht="12.75">
      <c r="A31" s="21"/>
      <c r="B31" s="22"/>
      <c r="C31" s="23"/>
      <c r="D31" s="31"/>
      <c r="E31" s="31"/>
      <c r="F31" s="40"/>
      <c r="G31" s="31"/>
      <c r="H31" s="31"/>
      <c r="I31" s="31"/>
      <c r="J31" s="38"/>
      <c r="K31" s="38"/>
    </row>
    <row r="32" spans="1:11" ht="12.75">
      <c r="A32" s="21"/>
      <c r="B32" s="22"/>
      <c r="C32" s="23"/>
      <c r="D32" s="31"/>
      <c r="E32" s="31"/>
      <c r="F32" s="40"/>
      <c r="G32" s="31"/>
      <c r="H32" s="31"/>
      <c r="I32" s="31"/>
      <c r="J32" s="38"/>
      <c r="K32" s="38"/>
    </row>
    <row r="33" spans="1:11" ht="12.75">
      <c r="A33" s="21"/>
      <c r="B33" s="22"/>
      <c r="C33" s="23"/>
      <c r="D33" s="31"/>
      <c r="E33" s="31"/>
      <c r="F33" s="40"/>
      <c r="G33" s="31"/>
      <c r="H33" s="31"/>
      <c r="I33" s="31"/>
      <c r="J33" s="38"/>
      <c r="K33" s="38"/>
    </row>
    <row r="34" spans="1:11" ht="12.75">
      <c r="A34" s="21"/>
      <c r="B34" s="22"/>
      <c r="C34" s="23"/>
      <c r="D34" s="31"/>
      <c r="E34" s="31"/>
      <c r="F34" s="40"/>
      <c r="G34" s="31"/>
      <c r="H34" s="31"/>
      <c r="I34" s="31"/>
      <c r="J34" s="38"/>
      <c r="K34" s="38"/>
    </row>
    <row r="35" spans="1:11" ht="12.75">
      <c r="A35" s="21"/>
      <c r="B35" s="22"/>
      <c r="C35" s="23"/>
      <c r="D35" s="31"/>
      <c r="E35" s="31"/>
      <c r="F35" s="40"/>
      <c r="G35" s="31"/>
      <c r="H35" s="31"/>
      <c r="I35" s="31"/>
      <c r="J35" s="38"/>
      <c r="K35" s="38"/>
    </row>
    <row r="36" spans="1:11" ht="12.75">
      <c r="A36" s="21"/>
      <c r="B36" s="24"/>
      <c r="C36" s="25"/>
      <c r="D36" s="31"/>
      <c r="E36" s="31"/>
      <c r="F36" s="40"/>
      <c r="G36" s="31"/>
      <c r="H36" s="31"/>
      <c r="I36" s="31"/>
      <c r="J36" s="38"/>
      <c r="K36" s="38"/>
    </row>
    <row r="37" spans="1:11" ht="12.75">
      <c r="A37" s="21"/>
      <c r="B37" s="22"/>
      <c r="C37" s="23"/>
      <c r="D37" s="31"/>
      <c r="E37" s="31"/>
      <c r="F37" s="40"/>
      <c r="G37" s="31"/>
      <c r="H37" s="31"/>
      <c r="I37" s="31"/>
      <c r="J37" s="38"/>
      <c r="K37" s="38"/>
    </row>
    <row r="38" spans="1:11" ht="12.75">
      <c r="A38" s="21"/>
      <c r="B38" s="22"/>
      <c r="C38" s="23"/>
      <c r="D38" s="31"/>
      <c r="E38" s="31"/>
      <c r="F38" s="40"/>
      <c r="G38" s="31"/>
      <c r="H38" s="31"/>
      <c r="I38" s="31"/>
      <c r="J38" s="38"/>
      <c r="K38" s="38"/>
    </row>
    <row r="39" spans="1:11" ht="12.75">
      <c r="A39" s="21"/>
      <c r="B39" s="22"/>
      <c r="C39" s="23"/>
      <c r="D39" s="31"/>
      <c r="E39" s="31"/>
      <c r="F39" s="40"/>
      <c r="G39" s="31"/>
      <c r="H39" s="31"/>
      <c r="I39" s="31"/>
      <c r="J39" s="38"/>
      <c r="K39" s="38"/>
    </row>
    <row r="40" spans="1:11" ht="12.75">
      <c r="A40" s="21"/>
      <c r="B40" s="22"/>
      <c r="C40" s="23"/>
      <c r="D40" s="31"/>
      <c r="E40" s="31"/>
      <c r="F40" s="40"/>
      <c r="G40" s="31"/>
      <c r="H40" s="31"/>
      <c r="I40" s="31"/>
      <c r="J40" s="38"/>
      <c r="K40" s="38"/>
    </row>
    <row r="41" spans="1:11" ht="12.75">
      <c r="A41" s="21"/>
      <c r="B41" s="24"/>
      <c r="C41" s="25"/>
      <c r="D41" s="31"/>
      <c r="E41" s="31"/>
      <c r="F41" s="40"/>
      <c r="G41" s="31"/>
      <c r="H41" s="31"/>
      <c r="I41" s="31"/>
      <c r="J41" s="38"/>
      <c r="K41" s="38"/>
    </row>
    <row r="42" spans="1:11" ht="12.75">
      <c r="A42" s="21"/>
      <c r="B42" s="22"/>
      <c r="C42" s="23"/>
      <c r="D42" s="31"/>
      <c r="E42" s="31"/>
      <c r="F42" s="40"/>
      <c r="G42" s="31"/>
      <c r="H42" s="31"/>
      <c r="I42" s="31"/>
      <c r="J42" s="38"/>
      <c r="K42" s="38"/>
    </row>
    <row r="43" spans="1:11" ht="12.75">
      <c r="A43" s="21"/>
      <c r="B43" s="22"/>
      <c r="C43" s="23"/>
      <c r="D43" s="31"/>
      <c r="E43" s="31"/>
      <c r="F43" s="40"/>
      <c r="G43" s="31"/>
      <c r="H43" s="31"/>
      <c r="I43" s="31"/>
      <c r="J43" s="38"/>
      <c r="K43" s="38"/>
    </row>
    <row r="44" spans="1:11" ht="12.75">
      <c r="A44" s="21"/>
      <c r="B44" s="26"/>
      <c r="C44" s="25"/>
      <c r="D44" s="31"/>
      <c r="E44" s="31"/>
      <c r="F44" s="40"/>
      <c r="G44" s="31"/>
      <c r="H44" s="31"/>
      <c r="I44" s="31"/>
      <c r="J44" s="38"/>
      <c r="K44" s="38"/>
    </row>
    <row r="45" spans="1:11" ht="12.75">
      <c r="A45" s="21"/>
      <c r="B45" s="22"/>
      <c r="C45" s="23"/>
      <c r="D45" s="31"/>
      <c r="E45" s="31"/>
      <c r="F45" s="40"/>
      <c r="G45" s="31"/>
      <c r="H45" s="31"/>
      <c r="I45" s="31"/>
      <c r="J45" s="38"/>
      <c r="K45" s="38"/>
    </row>
    <row r="46" spans="1:11" ht="12.75">
      <c r="A46" s="21"/>
      <c r="B46" s="22"/>
      <c r="C46" s="23"/>
      <c r="D46" s="31"/>
      <c r="E46" s="31"/>
      <c r="F46" s="40"/>
      <c r="G46" s="31"/>
      <c r="H46" s="31"/>
      <c r="I46" s="31"/>
      <c r="J46" s="38"/>
      <c r="K46" s="38"/>
    </row>
    <row r="47" spans="1:11" ht="12.75">
      <c r="A47" s="21"/>
      <c r="B47" s="27"/>
      <c r="C47" s="25"/>
      <c r="D47" s="31"/>
      <c r="E47" s="31"/>
      <c r="F47" s="40"/>
      <c r="G47" s="31"/>
      <c r="H47" s="31"/>
      <c r="I47" s="31"/>
      <c r="J47" s="38"/>
      <c r="K47" s="38"/>
    </row>
    <row r="48" spans="1:11" ht="12.75">
      <c r="A48" s="21"/>
      <c r="B48" s="26"/>
      <c r="C48" s="25"/>
      <c r="D48" s="31"/>
      <c r="E48" s="31"/>
      <c r="F48" s="40"/>
      <c r="G48" s="31"/>
      <c r="H48" s="31"/>
      <c r="I48" s="31"/>
      <c r="J48" s="38"/>
      <c r="K48" s="38"/>
    </row>
    <row r="49" spans="1:11" ht="12.75">
      <c r="A49" s="21"/>
      <c r="B49" s="22"/>
      <c r="C49" s="23"/>
      <c r="D49" s="31"/>
      <c r="E49" s="31"/>
      <c r="F49" s="40"/>
      <c r="G49" s="31"/>
      <c r="H49" s="31"/>
      <c r="I49" s="31"/>
      <c r="J49" s="38"/>
      <c r="K49" s="38"/>
    </row>
    <row r="50" spans="1:11" ht="12.75">
      <c r="A50" s="21"/>
      <c r="B50" s="22"/>
      <c r="C50" s="23"/>
      <c r="D50" s="31"/>
      <c r="E50" s="31"/>
      <c r="F50" s="40"/>
      <c r="G50" s="31"/>
      <c r="H50" s="31"/>
      <c r="I50" s="31"/>
      <c r="J50" s="38"/>
      <c r="K50" s="38"/>
    </row>
    <row r="51" spans="1:11" ht="12.75">
      <c r="A51" s="21"/>
      <c r="B51" s="24"/>
      <c r="C51" s="25"/>
      <c r="D51" s="31"/>
      <c r="E51" s="31"/>
      <c r="F51" s="40"/>
      <c r="G51" s="31"/>
      <c r="H51" s="31"/>
      <c r="I51" s="31"/>
      <c r="J51" s="38"/>
      <c r="K51" s="38"/>
    </row>
    <row r="52" spans="1:11" ht="12.75">
      <c r="A52" s="21"/>
      <c r="B52" s="22"/>
      <c r="C52" s="23"/>
      <c r="D52" s="31"/>
      <c r="E52" s="31"/>
      <c r="F52" s="40"/>
      <c r="G52" s="31"/>
      <c r="H52" s="31"/>
      <c r="I52" s="31"/>
      <c r="J52" s="38"/>
      <c r="K52" s="38"/>
    </row>
    <row r="53" spans="1:11" ht="12.75">
      <c r="A53" s="21"/>
      <c r="B53" s="22"/>
      <c r="C53" s="23"/>
      <c r="D53" s="31"/>
      <c r="E53" s="31"/>
      <c r="F53" s="40"/>
      <c r="G53" s="31"/>
      <c r="H53" s="31"/>
      <c r="I53" s="31"/>
      <c r="J53" s="38"/>
      <c r="K53" s="38"/>
    </row>
    <row r="54" spans="1:11" ht="12.75">
      <c r="A54" s="21"/>
      <c r="B54" s="22"/>
      <c r="C54" s="23"/>
      <c r="D54" s="31"/>
      <c r="E54" s="31"/>
      <c r="F54" s="40"/>
      <c r="G54" s="31"/>
      <c r="H54" s="31"/>
      <c r="I54" s="31"/>
      <c r="J54" s="38"/>
      <c r="K54" s="38"/>
    </row>
    <row r="55" spans="1:11" ht="12.75">
      <c r="A55" s="21"/>
      <c r="B55" s="22"/>
      <c r="C55" s="23"/>
      <c r="D55" s="31"/>
      <c r="E55" s="31"/>
      <c r="F55" s="40"/>
      <c r="G55" s="31"/>
      <c r="H55" s="31"/>
      <c r="I55" s="31"/>
      <c r="J55" s="38"/>
      <c r="K55" s="38"/>
    </row>
    <row r="56" spans="1:11" ht="12.75">
      <c r="A56" s="21"/>
      <c r="B56" s="22"/>
      <c r="C56" s="23"/>
      <c r="D56" s="31"/>
      <c r="E56" s="31"/>
      <c r="F56" s="40"/>
      <c r="G56" s="31"/>
      <c r="H56" s="31"/>
      <c r="I56" s="31"/>
      <c r="J56" s="38"/>
      <c r="K56" s="38"/>
    </row>
    <row r="57" spans="1:11" ht="12.75">
      <c r="A57" s="21"/>
      <c r="B57" s="22"/>
      <c r="C57" s="23"/>
      <c r="D57" s="31"/>
      <c r="E57" s="31"/>
      <c r="F57" s="40"/>
      <c r="G57" s="31"/>
      <c r="H57" s="31"/>
      <c r="I57" s="31"/>
      <c r="J57" s="38"/>
      <c r="K57" s="38"/>
    </row>
    <row r="58" spans="1:11" ht="12.75">
      <c r="A58" s="21"/>
      <c r="B58" s="22"/>
      <c r="C58" s="23"/>
      <c r="D58" s="31"/>
      <c r="E58" s="31"/>
      <c r="F58" s="40"/>
      <c r="G58" s="31"/>
      <c r="H58" s="31"/>
      <c r="I58" s="31"/>
      <c r="J58" s="38"/>
      <c r="K58" s="38"/>
    </row>
    <row r="59" spans="1:11" ht="12.75">
      <c r="A59" s="21"/>
      <c r="B59" s="22"/>
      <c r="C59" s="23"/>
      <c r="D59" s="31"/>
      <c r="E59" s="31"/>
      <c r="F59" s="40"/>
      <c r="G59" s="31"/>
      <c r="H59" s="31"/>
      <c r="I59" s="31"/>
      <c r="J59" s="38"/>
      <c r="K59" s="38"/>
    </row>
    <row r="60" spans="1:11" ht="12.75">
      <c r="A60" s="21"/>
      <c r="B60" s="22"/>
      <c r="C60" s="23"/>
      <c r="D60" s="31"/>
      <c r="E60" s="31"/>
      <c r="F60" s="40"/>
      <c r="G60" s="31"/>
      <c r="H60" s="31"/>
      <c r="I60" s="31"/>
      <c r="J60" s="38"/>
      <c r="K60" s="38"/>
    </row>
    <row r="61" spans="1:11" ht="12.75">
      <c r="A61" s="21"/>
      <c r="B61" s="22"/>
      <c r="C61" s="23"/>
      <c r="D61" s="31"/>
      <c r="E61" s="31"/>
      <c r="F61" s="40"/>
      <c r="G61" s="31"/>
      <c r="H61" s="31"/>
      <c r="I61" s="31"/>
      <c r="J61" s="38"/>
      <c r="K61" s="38"/>
    </row>
    <row r="62" spans="1:11" ht="12.75">
      <c r="A62" s="21"/>
      <c r="B62" s="24"/>
      <c r="C62" s="25"/>
      <c r="D62" s="31"/>
      <c r="E62" s="31"/>
      <c r="F62" s="40"/>
      <c r="G62" s="31"/>
      <c r="H62" s="31"/>
      <c r="I62" s="31"/>
      <c r="J62" s="38"/>
      <c r="K62" s="38"/>
    </row>
    <row r="63" spans="1:11" ht="12.75">
      <c r="A63" s="21"/>
      <c r="B63" s="22"/>
      <c r="C63" s="23"/>
      <c r="D63" s="31"/>
      <c r="E63" s="31"/>
      <c r="F63" s="40"/>
      <c r="G63" s="31"/>
      <c r="H63" s="31"/>
      <c r="I63" s="31"/>
      <c r="J63" s="38"/>
      <c r="K63" s="38"/>
    </row>
    <row r="64" spans="1:11" ht="12.75">
      <c r="A64" s="21"/>
      <c r="B64" s="26"/>
      <c r="C64" s="25"/>
      <c r="D64" s="31"/>
      <c r="E64" s="31"/>
      <c r="F64" s="40"/>
      <c r="G64" s="31"/>
      <c r="H64" s="31"/>
      <c r="I64" s="31"/>
      <c r="J64" s="38"/>
      <c r="K64" s="38"/>
    </row>
    <row r="65" spans="1:11" ht="12.75">
      <c r="A65" s="21"/>
      <c r="B65" s="22"/>
      <c r="C65" s="23"/>
      <c r="D65" s="31"/>
      <c r="E65" s="31"/>
      <c r="F65" s="40"/>
      <c r="G65" s="31"/>
      <c r="H65" s="31"/>
      <c r="I65" s="31"/>
      <c r="J65" s="38"/>
      <c r="K65" s="38"/>
    </row>
    <row r="66" spans="1:11" ht="12.75">
      <c r="A66" s="21"/>
      <c r="B66" s="22"/>
      <c r="C66" s="23"/>
      <c r="D66" s="31"/>
      <c r="E66" s="31"/>
      <c r="F66" s="40"/>
      <c r="G66" s="31"/>
      <c r="H66" s="31"/>
      <c r="I66" s="31"/>
      <c r="J66" s="38"/>
      <c r="K66" s="38"/>
    </row>
    <row r="67" spans="1:11" ht="12.75">
      <c r="A67" s="21"/>
      <c r="B67" s="24"/>
      <c r="C67" s="25"/>
      <c r="D67" s="31"/>
      <c r="E67" s="31"/>
      <c r="F67" s="40"/>
      <c r="G67" s="31"/>
      <c r="H67" s="31"/>
      <c r="I67" s="31"/>
      <c r="J67" s="38"/>
      <c r="K67" s="38"/>
    </row>
    <row r="68" spans="1:11" ht="12.75">
      <c r="A68" s="21"/>
      <c r="B68" s="22"/>
      <c r="C68" s="23"/>
      <c r="D68" s="31"/>
      <c r="E68" s="31"/>
      <c r="F68" s="40"/>
      <c r="G68" s="31"/>
      <c r="H68" s="31"/>
      <c r="I68" s="31"/>
      <c r="J68" s="38"/>
      <c r="K68" s="38"/>
    </row>
    <row r="69" spans="1:11" ht="12.75">
      <c r="A69" s="21"/>
      <c r="B69" s="22"/>
      <c r="C69" s="23"/>
      <c r="D69" s="31"/>
      <c r="E69" s="31"/>
      <c r="F69" s="40"/>
      <c r="G69" s="31"/>
      <c r="H69" s="31"/>
      <c r="I69" s="31"/>
      <c r="J69" s="38"/>
      <c r="K69" s="38"/>
    </row>
    <row r="70" spans="1:11" ht="12.75">
      <c r="A70" s="21"/>
      <c r="B70" s="24"/>
      <c r="C70" s="25"/>
      <c r="D70" s="31"/>
      <c r="E70" s="31"/>
      <c r="F70" s="40"/>
      <c r="G70" s="31"/>
      <c r="H70" s="31"/>
      <c r="I70" s="31"/>
      <c r="J70" s="38"/>
      <c r="K70" s="38"/>
    </row>
    <row r="71" spans="1:11" ht="12.75">
      <c r="A71" s="21"/>
      <c r="B71" s="22"/>
      <c r="C71" s="23"/>
      <c r="D71" s="31"/>
      <c r="E71" s="31"/>
      <c r="F71" s="40"/>
      <c r="G71" s="31"/>
      <c r="H71" s="31"/>
      <c r="I71" s="31"/>
      <c r="J71" s="38"/>
      <c r="K71" s="38"/>
    </row>
    <row r="72" spans="1:11" ht="12.75">
      <c r="A72" s="21"/>
      <c r="B72" s="22"/>
      <c r="C72" s="23"/>
      <c r="D72" s="31"/>
      <c r="E72" s="31"/>
      <c r="F72" s="40"/>
      <c r="G72" s="31"/>
      <c r="H72" s="31"/>
      <c r="I72" s="31"/>
      <c r="J72" s="38"/>
      <c r="K72" s="38"/>
    </row>
    <row r="73" spans="1:11" ht="12.75">
      <c r="A73" s="21"/>
      <c r="B73" s="22"/>
      <c r="C73" s="23"/>
      <c r="D73" s="31"/>
      <c r="E73" s="31"/>
      <c r="F73" s="40"/>
      <c r="G73" s="31"/>
      <c r="H73" s="31"/>
      <c r="I73" s="31"/>
      <c r="J73" s="38"/>
      <c r="K73" s="38"/>
    </row>
    <row r="74" spans="1:11" ht="12.75">
      <c r="A74" s="21"/>
      <c r="B74" s="22"/>
      <c r="C74" s="23"/>
      <c r="D74" s="31"/>
      <c r="E74" s="31"/>
      <c r="F74" s="40"/>
      <c r="G74" s="31"/>
      <c r="H74" s="31"/>
      <c r="I74" s="31"/>
      <c r="J74" s="38"/>
      <c r="K74" s="38"/>
    </row>
    <row r="75" spans="1:11" ht="12.75">
      <c r="A75" s="21"/>
      <c r="B75" s="26"/>
      <c r="C75" s="25"/>
      <c r="D75" s="31"/>
      <c r="E75" s="31"/>
      <c r="F75" s="40"/>
      <c r="G75" s="31"/>
      <c r="H75" s="31"/>
      <c r="I75" s="31"/>
      <c r="J75" s="38"/>
      <c r="K75" s="38"/>
    </row>
    <row r="76" spans="1:11" ht="12.75">
      <c r="A76" s="21"/>
      <c r="B76" s="22"/>
      <c r="C76" s="23"/>
      <c r="D76" s="31"/>
      <c r="E76" s="31"/>
      <c r="F76" s="40"/>
      <c r="G76" s="31"/>
      <c r="H76" s="31"/>
      <c r="I76" s="31"/>
      <c r="J76" s="38"/>
      <c r="K76" s="38"/>
    </row>
    <row r="77" spans="1:11" ht="12.75">
      <c r="A77" s="21"/>
      <c r="B77" s="22"/>
      <c r="C77" s="23"/>
      <c r="D77" s="31"/>
      <c r="E77" s="31"/>
      <c r="F77" s="40"/>
      <c r="G77" s="31"/>
      <c r="H77" s="31"/>
      <c r="I77" s="31"/>
      <c r="J77" s="38"/>
      <c r="K77" s="38"/>
    </row>
    <row r="78" spans="1:11" ht="12.75">
      <c r="A78" s="21"/>
      <c r="B78" s="22"/>
      <c r="C78" s="23"/>
      <c r="D78" s="31"/>
      <c r="E78" s="31"/>
      <c r="F78" s="40"/>
      <c r="G78" s="31"/>
      <c r="H78" s="31"/>
      <c r="I78" s="31"/>
      <c r="J78" s="38"/>
      <c r="K78" s="38"/>
    </row>
    <row r="79" spans="1:11" ht="12.75">
      <c r="A79" s="21"/>
      <c r="B79" s="26"/>
      <c r="C79" s="25"/>
      <c r="D79" s="31"/>
      <c r="E79" s="31"/>
      <c r="F79" s="40"/>
      <c r="G79" s="31"/>
      <c r="H79" s="31"/>
      <c r="I79" s="31"/>
      <c r="J79" s="38"/>
      <c r="K79" s="38"/>
    </row>
    <row r="80" spans="1:11" ht="12.75">
      <c r="A80" s="21"/>
      <c r="B80" s="22"/>
      <c r="C80" s="23"/>
      <c r="D80" s="31"/>
      <c r="E80" s="31"/>
      <c r="F80" s="40"/>
      <c r="G80" s="31"/>
      <c r="H80" s="31"/>
      <c r="I80" s="31"/>
      <c r="J80" s="38"/>
      <c r="K80" s="38"/>
    </row>
    <row r="81" spans="1:11" ht="12.75">
      <c r="A81" s="21"/>
      <c r="B81" s="26"/>
      <c r="C81" s="25"/>
      <c r="D81" s="31"/>
      <c r="E81" s="31"/>
      <c r="F81" s="40"/>
      <c r="G81" s="31"/>
      <c r="H81" s="31"/>
      <c r="I81" s="31"/>
      <c r="J81" s="38"/>
      <c r="K81" s="38"/>
    </row>
    <row r="82" spans="1:11" ht="12.75">
      <c r="A82" s="21"/>
      <c r="B82" s="24"/>
      <c r="C82" s="25"/>
      <c r="D82" s="31"/>
      <c r="E82" s="31"/>
      <c r="F82" s="40"/>
      <c r="G82" s="31"/>
      <c r="H82" s="31"/>
      <c r="I82" s="31"/>
      <c r="J82" s="38"/>
      <c r="K82" s="38"/>
    </row>
    <row r="83" spans="1:11" ht="12.75">
      <c r="A83" s="21"/>
      <c r="B83" s="26"/>
      <c r="C83" s="25"/>
      <c r="D83" s="31"/>
      <c r="E83" s="31"/>
      <c r="F83" s="40"/>
      <c r="G83" s="31"/>
      <c r="H83" s="31"/>
      <c r="I83" s="31"/>
      <c r="J83" s="38"/>
      <c r="K83" s="38"/>
    </row>
    <row r="84" spans="1:11" ht="12.75">
      <c r="A84" s="21"/>
      <c r="B84" s="22"/>
      <c r="C84" s="23"/>
      <c r="D84" s="31"/>
      <c r="E84" s="31"/>
      <c r="F84" s="40"/>
      <c r="G84" s="31"/>
      <c r="H84" s="31"/>
      <c r="I84" s="31"/>
      <c r="J84" s="38"/>
      <c r="K84" s="38"/>
    </row>
    <row r="85" spans="1:11" ht="12.75">
      <c r="A85" s="21"/>
      <c r="B85" s="22"/>
      <c r="C85" s="23"/>
      <c r="D85" s="31"/>
      <c r="E85" s="31"/>
      <c r="F85" s="40"/>
      <c r="G85" s="31"/>
      <c r="H85" s="31"/>
      <c r="I85" s="31"/>
      <c r="J85" s="38"/>
      <c r="K85" s="38"/>
    </row>
    <row r="86" spans="1:11" ht="12.75">
      <c r="A86" s="21"/>
      <c r="B86" s="24"/>
      <c r="C86" s="25"/>
      <c r="D86" s="31"/>
      <c r="E86" s="31"/>
      <c r="F86" s="40"/>
      <c r="G86" s="31"/>
      <c r="H86" s="31"/>
      <c r="I86" s="31"/>
      <c r="J86" s="38"/>
      <c r="K86" s="38"/>
    </row>
    <row r="87" spans="1:11" ht="12.75">
      <c r="A87" s="21"/>
      <c r="B87" s="22"/>
      <c r="C87" s="23"/>
      <c r="D87" s="31"/>
      <c r="E87" s="31"/>
      <c r="F87" s="40"/>
      <c r="G87" s="31"/>
      <c r="H87" s="31"/>
      <c r="I87" s="31"/>
      <c r="J87" s="38"/>
      <c r="K87" s="38"/>
    </row>
    <row r="88" spans="1:11" ht="12.75">
      <c r="A88" s="21"/>
      <c r="B88" s="24"/>
      <c r="C88" s="25"/>
      <c r="D88" s="31"/>
      <c r="E88" s="31"/>
      <c r="F88" s="40"/>
      <c r="G88" s="31"/>
      <c r="H88" s="31"/>
      <c r="I88" s="31"/>
      <c r="J88" s="38"/>
      <c r="K88" s="38"/>
    </row>
    <row r="89" spans="1:11" ht="12.75">
      <c r="A89" s="21"/>
      <c r="B89" s="22"/>
      <c r="C89" s="23"/>
      <c r="D89" s="31"/>
      <c r="E89" s="31"/>
      <c r="F89" s="40"/>
      <c r="G89" s="31"/>
      <c r="H89" s="31"/>
      <c r="I89" s="31"/>
      <c r="J89" s="38"/>
      <c r="K89" s="38"/>
    </row>
    <row r="90" spans="1:11" ht="12.75">
      <c r="A90" s="21"/>
      <c r="B90" s="22"/>
      <c r="C90" s="23"/>
      <c r="D90" s="31"/>
      <c r="E90" s="31"/>
      <c r="F90" s="40"/>
      <c r="G90" s="31"/>
      <c r="H90" s="31"/>
      <c r="I90" s="31"/>
      <c r="J90" s="38"/>
      <c r="K90" s="38"/>
    </row>
    <row r="91" spans="1:11" ht="12.75">
      <c r="A91" s="21"/>
      <c r="B91" s="24"/>
      <c r="C91" s="25"/>
      <c r="D91" s="31"/>
      <c r="E91" s="31"/>
      <c r="F91" s="40"/>
      <c r="G91" s="31"/>
      <c r="H91" s="31"/>
      <c r="I91" s="31"/>
      <c r="J91" s="38"/>
      <c r="K91" s="38"/>
    </row>
    <row r="92" spans="1:11" ht="12.75">
      <c r="A92" s="21"/>
      <c r="B92" s="22"/>
      <c r="C92" s="23"/>
      <c r="D92" s="31"/>
      <c r="E92" s="31"/>
      <c r="F92" s="40"/>
      <c r="G92" s="31"/>
      <c r="H92" s="31"/>
      <c r="I92" s="31"/>
      <c r="J92" s="38"/>
      <c r="K92" s="38"/>
    </row>
    <row r="93" spans="1:11" ht="12.75">
      <c r="A93" s="21"/>
      <c r="B93" s="22"/>
      <c r="C93" s="23"/>
      <c r="D93" s="31"/>
      <c r="E93" s="31"/>
      <c r="F93" s="40"/>
      <c r="G93" s="31"/>
      <c r="H93" s="31"/>
      <c r="I93" s="31"/>
      <c r="J93" s="38"/>
      <c r="K93" s="38"/>
    </row>
    <row r="94" spans="1:11" ht="12.75">
      <c r="A94" s="21"/>
      <c r="B94" s="22"/>
      <c r="C94" s="23"/>
      <c r="D94" s="31"/>
      <c r="E94" s="31"/>
      <c r="F94" s="40"/>
      <c r="G94" s="31"/>
      <c r="H94" s="31"/>
      <c r="I94" s="31"/>
      <c r="J94" s="38"/>
      <c r="K94" s="38"/>
    </row>
    <row r="95" spans="1:11" ht="12.75">
      <c r="A95" s="21"/>
      <c r="B95" s="22"/>
      <c r="C95" s="23"/>
      <c r="D95" s="31"/>
      <c r="E95" s="31"/>
      <c r="F95" s="40"/>
      <c r="G95" s="31"/>
      <c r="H95" s="31"/>
      <c r="I95" s="31"/>
      <c r="J95" s="38"/>
      <c r="K95" s="38"/>
    </row>
    <row r="96" spans="1:11" ht="12.75">
      <c r="A96" s="21"/>
      <c r="B96" s="22"/>
      <c r="C96" s="23"/>
      <c r="D96" s="31"/>
      <c r="E96" s="31"/>
      <c r="F96" s="40"/>
      <c r="G96" s="31"/>
      <c r="H96" s="31"/>
      <c r="I96" s="31"/>
      <c r="J96" s="38"/>
      <c r="K96" s="38"/>
    </row>
    <row r="97" spans="1:11" ht="12.75">
      <c r="A97" s="21"/>
      <c r="B97" s="22"/>
      <c r="C97" s="23"/>
      <c r="D97" s="31"/>
      <c r="E97" s="31"/>
      <c r="F97" s="40"/>
      <c r="G97" s="31"/>
      <c r="H97" s="31"/>
      <c r="I97" s="31"/>
      <c r="J97" s="38"/>
      <c r="K97" s="38"/>
    </row>
    <row r="98" spans="1:11" ht="12.75">
      <c r="A98" s="21"/>
      <c r="B98" s="22"/>
      <c r="C98" s="23"/>
      <c r="D98" s="31"/>
      <c r="E98" s="31"/>
      <c r="F98" s="40"/>
      <c r="G98" s="31"/>
      <c r="H98" s="31"/>
      <c r="I98" s="31"/>
      <c r="J98" s="38"/>
      <c r="K98" s="38"/>
    </row>
    <row r="99" spans="1:11" ht="12.75">
      <c r="A99" s="21"/>
      <c r="B99" s="22"/>
      <c r="C99" s="23"/>
      <c r="D99" s="31"/>
      <c r="E99" s="31"/>
      <c r="F99" s="40"/>
      <c r="G99" s="31"/>
      <c r="H99" s="31"/>
      <c r="I99" s="31"/>
      <c r="J99" s="38"/>
      <c r="K99" s="38"/>
    </row>
    <row r="100" spans="1:11" ht="12.75">
      <c r="A100" s="21"/>
      <c r="B100" s="24"/>
      <c r="C100" s="25"/>
      <c r="D100" s="31"/>
      <c r="E100" s="31"/>
      <c r="F100" s="40"/>
      <c r="G100" s="31"/>
      <c r="H100" s="31"/>
      <c r="I100" s="31"/>
      <c r="J100" s="38"/>
      <c r="K100" s="38"/>
    </row>
    <row r="101" spans="1:11" ht="12.75">
      <c r="A101" s="21"/>
      <c r="B101" s="24"/>
      <c r="C101" s="25"/>
      <c r="D101" s="31"/>
      <c r="E101" s="31"/>
      <c r="F101" s="40"/>
      <c r="G101" s="31"/>
      <c r="H101" s="31"/>
      <c r="I101" s="31"/>
      <c r="J101" s="38"/>
      <c r="K101" s="38"/>
    </row>
    <row r="102" spans="1:11" ht="12.75">
      <c r="A102" s="21"/>
      <c r="B102" s="28"/>
      <c r="C102" s="29"/>
      <c r="D102" s="31"/>
      <c r="E102" s="31"/>
      <c r="F102" s="40"/>
      <c r="G102" s="31"/>
      <c r="H102" s="31"/>
      <c r="I102" s="31"/>
      <c r="J102" s="38"/>
      <c r="K102" s="38"/>
    </row>
    <row r="103" spans="1:11" ht="12.75">
      <c r="A103" s="21"/>
      <c r="B103" s="24"/>
      <c r="C103" s="25"/>
      <c r="D103" s="31"/>
      <c r="E103" s="31"/>
      <c r="F103" s="40"/>
      <c r="G103" s="31"/>
      <c r="H103" s="31"/>
      <c r="I103" s="31"/>
      <c r="J103" s="38"/>
      <c r="K103" s="38"/>
    </row>
    <row r="104" spans="1:11" ht="12.75">
      <c r="A104" s="21"/>
      <c r="B104" s="22"/>
      <c r="C104" s="23"/>
      <c r="D104" s="31"/>
      <c r="E104" s="31"/>
      <c r="F104" s="40"/>
      <c r="G104" s="31"/>
      <c r="H104" s="31"/>
      <c r="I104" s="31"/>
      <c r="J104" s="38"/>
      <c r="K104" s="38"/>
    </row>
    <row r="105" spans="1:3" ht="12.75">
      <c r="A105" s="30"/>
      <c r="B105" s="30"/>
      <c r="C105" s="30"/>
    </row>
    <row r="106" spans="1:3" ht="12.75">
      <c r="A106" s="30"/>
      <c r="B106" s="30"/>
      <c r="C106" s="30"/>
    </row>
    <row r="107" spans="1:3" ht="12.75">
      <c r="A107" s="30"/>
      <c r="B107" s="30"/>
      <c r="C107" s="30"/>
    </row>
    <row r="108" spans="1:3" ht="12.75">
      <c r="A108" s="30"/>
      <c r="B108" s="30"/>
      <c r="C108" s="30"/>
    </row>
    <row r="109" spans="1:3" ht="12.75">
      <c r="A109" s="30"/>
      <c r="B109" s="30"/>
      <c r="C109" s="30"/>
    </row>
    <row r="110" spans="1:3" ht="12.75">
      <c r="A110" s="30"/>
      <c r="B110" s="30"/>
      <c r="C110" s="30"/>
    </row>
    <row r="111" spans="1:3" ht="12.75">
      <c r="A111" s="30"/>
      <c r="B111" s="30"/>
      <c r="C111" s="30"/>
    </row>
    <row r="112" spans="1:3" ht="12.75">
      <c r="A112" s="30"/>
      <c r="B112" s="30"/>
      <c r="C112" s="30"/>
    </row>
    <row r="113" spans="1:3" ht="12.75">
      <c r="A113" s="30"/>
      <c r="B113" s="30"/>
      <c r="C113" s="30"/>
    </row>
    <row r="114" spans="1:3" ht="12.75">
      <c r="A114" s="30"/>
      <c r="B114" s="30"/>
      <c r="C114" s="30"/>
    </row>
    <row r="115" spans="1:3" ht="12.75">
      <c r="A115" s="30"/>
      <c r="B115" s="30"/>
      <c r="C115" s="30"/>
    </row>
    <row r="116" spans="1:3" ht="12.75">
      <c r="A116" s="30"/>
      <c r="B116" s="30"/>
      <c r="C116" s="30"/>
    </row>
    <row r="117" spans="1:3" ht="12.75">
      <c r="A117" s="30"/>
      <c r="B117" s="30"/>
      <c r="C117" s="30"/>
    </row>
    <row r="118" spans="1:3" ht="12.75">
      <c r="A118" s="30"/>
      <c r="B118" s="30"/>
      <c r="C118" s="30"/>
    </row>
    <row r="119" spans="1:3" ht="12.75">
      <c r="A119" s="30"/>
      <c r="B119" s="30"/>
      <c r="C119" s="30"/>
    </row>
    <row r="120" spans="1:3" ht="12.75">
      <c r="A120" s="30"/>
      <c r="B120" s="30"/>
      <c r="C120" s="30"/>
    </row>
    <row r="121" spans="1:3" ht="12.75">
      <c r="A121" s="30"/>
      <c r="B121" s="30"/>
      <c r="C121" s="30"/>
    </row>
    <row r="122" spans="1:3" ht="12.75">
      <c r="A122" s="30"/>
      <c r="B122" s="30"/>
      <c r="C122" s="30"/>
    </row>
    <row r="123" spans="1:3" ht="12.75">
      <c r="A123" s="30"/>
      <c r="B123" s="30"/>
      <c r="C123" s="30"/>
    </row>
    <row r="124" spans="1:3" ht="12.75">
      <c r="A124" s="30"/>
      <c r="B124" s="30"/>
      <c r="C124" s="30"/>
    </row>
    <row r="125" spans="1:3" ht="12.75">
      <c r="A125" s="30"/>
      <c r="B125" s="30"/>
      <c r="C125" s="30"/>
    </row>
    <row r="126" spans="1:3" ht="12.75">
      <c r="A126" s="30"/>
      <c r="B126" s="30"/>
      <c r="C126" s="30"/>
    </row>
    <row r="127" spans="1:3" ht="12.75">
      <c r="A127" s="30"/>
      <c r="B127" s="30"/>
      <c r="C127" s="30"/>
    </row>
    <row r="128" spans="1:3" ht="12.75">
      <c r="A128" s="30"/>
      <c r="B128" s="30"/>
      <c r="C128" s="30"/>
    </row>
    <row r="129" spans="1:3" ht="12.75">
      <c r="A129" s="30"/>
      <c r="B129" s="30"/>
      <c r="C129" s="30"/>
    </row>
    <row r="130" spans="1:3" ht="12.75">
      <c r="A130" s="30"/>
      <c r="B130" s="30"/>
      <c r="C130" s="30"/>
    </row>
    <row r="131" spans="1:3" ht="12.75">
      <c r="A131" s="30"/>
      <c r="B131" s="30"/>
      <c r="C131" s="30"/>
    </row>
    <row r="132" spans="1:3" ht="12.75">
      <c r="A132" s="30"/>
      <c r="B132" s="30"/>
      <c r="C132" s="30"/>
    </row>
    <row r="133" spans="1:3" ht="12.75">
      <c r="A133" s="30"/>
      <c r="B133" s="30"/>
      <c r="C133" s="30"/>
    </row>
    <row r="134" spans="1:3" ht="12.75">
      <c r="A134" s="30"/>
      <c r="B134" s="30"/>
      <c r="C134" s="30"/>
    </row>
    <row r="135" spans="1:3" ht="12.75">
      <c r="A135" s="30"/>
      <c r="B135" s="30"/>
      <c r="C135" s="30"/>
    </row>
    <row r="136" spans="1:3" ht="12.75">
      <c r="A136" s="30"/>
      <c r="B136" s="30"/>
      <c r="C136" s="30"/>
    </row>
    <row r="137" spans="1:3" ht="12.75">
      <c r="A137" s="30"/>
      <c r="B137" s="30"/>
      <c r="C137" s="30"/>
    </row>
    <row r="138" spans="1:3" ht="12.75">
      <c r="A138" s="30"/>
      <c r="B138" s="30"/>
      <c r="C138" s="30"/>
    </row>
    <row r="139" spans="1:3" ht="12.75">
      <c r="A139" s="30"/>
      <c r="B139" s="30"/>
      <c r="C139" s="30"/>
    </row>
    <row r="140" spans="1:3" ht="12.75">
      <c r="A140" s="30"/>
      <c r="B140" s="30"/>
      <c r="C140" s="30"/>
    </row>
    <row r="141" spans="1:3" ht="12.75">
      <c r="A141" s="30"/>
      <c r="B141" s="30"/>
      <c r="C141" s="30"/>
    </row>
    <row r="142" spans="1:3" ht="12.75">
      <c r="A142" s="30"/>
      <c r="B142" s="30"/>
      <c r="C142" s="30"/>
    </row>
    <row r="143" spans="1:3" ht="12.75">
      <c r="A143" s="30"/>
      <c r="B143" s="30"/>
      <c r="C143" s="30"/>
    </row>
    <row r="144" spans="1:3" ht="12.75">
      <c r="A144" s="30"/>
      <c r="B144" s="30"/>
      <c r="C144" s="30"/>
    </row>
    <row r="145" spans="1:3" ht="12.75">
      <c r="A145" s="30"/>
      <c r="B145" s="30"/>
      <c r="C145" s="30"/>
    </row>
    <row r="146" spans="1:3" ht="12.75">
      <c r="A146" s="30"/>
      <c r="B146" s="30"/>
      <c r="C146" s="30"/>
    </row>
  </sheetData>
  <sheetProtection/>
  <mergeCells count="3">
    <mergeCell ref="A1:K1"/>
    <mergeCell ref="A2:D2"/>
    <mergeCell ref="A3:D3"/>
  </mergeCells>
  <dataValidations count="1">
    <dataValidation type="whole" allowBlank="1" showInputMessage="1" showErrorMessage="1" errorTitle="ilość turniejów" error="Ilość nieliczonych turniejów musi sie zawierać w przedziale od 0 do 17" sqref="E3">
      <formula1>0</formula1>
      <formula2>17</formula2>
    </dataValidation>
  </dataValidations>
  <printOptions/>
  <pageMargins left="0.75" right="0.75" top="1" bottom="1" header="0.5" footer="0.5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"/>
  <dimension ref="A1:Q45"/>
  <sheetViews>
    <sheetView tabSelected="1" zoomScalePageLayoutView="0" workbookViewId="0" topLeftCell="A1">
      <selection activeCell="A2" sqref="A2:D2"/>
    </sheetView>
  </sheetViews>
  <sheetFormatPr defaultColWidth="9.00390625" defaultRowHeight="12.75"/>
  <cols>
    <col min="1" max="1" width="4.50390625" style="50" customWidth="1"/>
    <col min="2" max="2" width="23.625" style="0" customWidth="1"/>
    <col min="3" max="3" width="4.125" style="0" customWidth="1"/>
    <col min="4" max="4" width="6.375" style="0" customWidth="1"/>
    <col min="5" max="5" width="9.50390625" style="0" customWidth="1"/>
    <col min="6" max="6" width="8.50390625" style="0" customWidth="1"/>
    <col min="7" max="7" width="8.00390625" style="0" customWidth="1"/>
    <col min="9" max="9" width="11.00390625" style="0" customWidth="1"/>
    <col min="10" max="10" width="13.00390625" style="0" customWidth="1"/>
  </cols>
  <sheetData>
    <row r="1" spans="1:17" ht="20.25" customHeight="1">
      <c r="A1" s="70" t="s">
        <v>113</v>
      </c>
      <c r="B1" s="70"/>
      <c r="C1" s="70"/>
      <c r="D1" s="70"/>
      <c r="E1" s="70"/>
      <c r="F1" s="70"/>
      <c r="G1" s="70"/>
      <c r="H1" s="70"/>
      <c r="I1" s="70"/>
      <c r="Q1" s="12"/>
    </row>
    <row r="2" spans="1:17" ht="20.25" customHeight="1">
      <c r="A2" s="69" t="s">
        <v>72</v>
      </c>
      <c r="B2" s="69"/>
      <c r="C2" s="69"/>
      <c r="D2" s="69"/>
      <c r="E2" s="16">
        <v>9</v>
      </c>
      <c r="F2" s="60"/>
      <c r="G2" s="60"/>
      <c r="H2" s="60"/>
      <c r="I2" s="60"/>
      <c r="Q2" s="12"/>
    </row>
    <row r="3" spans="1:10" ht="22.5" customHeight="1" thickBot="1">
      <c r="A3" s="69" t="s">
        <v>73</v>
      </c>
      <c r="B3" s="69"/>
      <c r="C3" s="69"/>
      <c r="D3" s="69"/>
      <c r="E3" s="37">
        <v>2</v>
      </c>
      <c r="F3" s="14"/>
      <c r="G3" s="14"/>
      <c r="J3" s="59" t="s">
        <v>84</v>
      </c>
    </row>
    <row r="4" spans="1:10" ht="49.5" customHeight="1" thickBot="1">
      <c r="A4" s="53" t="s">
        <v>16</v>
      </c>
      <c r="B4" s="54" t="s">
        <v>0</v>
      </c>
      <c r="C4" s="55" t="s">
        <v>18</v>
      </c>
      <c r="D4" s="56" t="s">
        <v>17</v>
      </c>
      <c r="E4" s="61" t="s">
        <v>110</v>
      </c>
      <c r="F4" s="57" t="s">
        <v>71</v>
      </c>
      <c r="G4" s="57" t="s">
        <v>52</v>
      </c>
      <c r="H4" s="57" t="s">
        <v>75</v>
      </c>
      <c r="I4" s="57" t="s">
        <v>74</v>
      </c>
      <c r="J4" s="58" t="s">
        <v>6</v>
      </c>
    </row>
    <row r="5" spans="1:10" ht="12.75">
      <c r="A5" s="51">
        <v>1</v>
      </c>
      <c r="B5" s="62" t="s">
        <v>28</v>
      </c>
      <c r="C5" s="63">
        <v>15</v>
      </c>
      <c r="D5" s="64">
        <v>73</v>
      </c>
      <c r="E5" s="65">
        <v>66</v>
      </c>
      <c r="F5" s="51">
        <v>9</v>
      </c>
      <c r="G5" s="51">
        <v>0</v>
      </c>
      <c r="H5" s="66">
        <v>9.428571428571429</v>
      </c>
      <c r="I5" s="66">
        <v>8.11111111111111</v>
      </c>
      <c r="J5" s="67">
        <v>4</v>
      </c>
    </row>
    <row r="6" spans="1:10" ht="12.75">
      <c r="A6" s="52">
        <v>2</v>
      </c>
      <c r="B6" s="22" t="s">
        <v>79</v>
      </c>
      <c r="C6" s="23">
        <v>7</v>
      </c>
      <c r="D6" s="31">
        <v>51</v>
      </c>
      <c r="E6" s="40">
        <v>51</v>
      </c>
      <c r="F6" s="52">
        <v>6</v>
      </c>
      <c r="G6" s="52">
        <v>3</v>
      </c>
      <c r="H6" s="38">
        <v>8.5</v>
      </c>
      <c r="I6" s="38">
        <v>8.5</v>
      </c>
      <c r="J6" s="32">
        <v>0</v>
      </c>
    </row>
    <row r="7" spans="1:10" ht="12.75">
      <c r="A7" s="52">
        <v>3</v>
      </c>
      <c r="B7" s="22" t="s">
        <v>24</v>
      </c>
      <c r="C7" s="23">
        <v>21</v>
      </c>
      <c r="D7" s="31">
        <v>51</v>
      </c>
      <c r="E7" s="40">
        <v>49</v>
      </c>
      <c r="F7" s="52">
        <v>8</v>
      </c>
      <c r="G7" s="52">
        <v>1</v>
      </c>
      <c r="H7" s="38">
        <v>7</v>
      </c>
      <c r="I7" s="38">
        <v>6.375</v>
      </c>
      <c r="J7" s="32">
        <v>0</v>
      </c>
    </row>
    <row r="8" spans="1:10" ht="12.75">
      <c r="A8" s="52">
        <v>4</v>
      </c>
      <c r="B8" s="22" t="s">
        <v>85</v>
      </c>
      <c r="C8" s="23">
        <v>4</v>
      </c>
      <c r="D8" s="31">
        <v>45</v>
      </c>
      <c r="E8" s="40">
        <v>45</v>
      </c>
      <c r="F8" s="52">
        <v>7</v>
      </c>
      <c r="G8" s="52">
        <v>2</v>
      </c>
      <c r="H8" s="38">
        <v>6.428571428571429</v>
      </c>
      <c r="I8" s="38">
        <v>6.428571428571429</v>
      </c>
      <c r="J8" s="32">
        <v>4</v>
      </c>
    </row>
    <row r="9" spans="1:10" ht="12.75">
      <c r="A9" s="52">
        <v>5</v>
      </c>
      <c r="B9" s="22" t="s">
        <v>21</v>
      </c>
      <c r="C9" s="23">
        <v>5</v>
      </c>
      <c r="D9" s="31">
        <v>40</v>
      </c>
      <c r="E9" s="40">
        <v>40</v>
      </c>
      <c r="F9" s="52">
        <v>6</v>
      </c>
      <c r="G9" s="52">
        <v>3</v>
      </c>
      <c r="H9" s="38">
        <v>6.666666666666667</v>
      </c>
      <c r="I9" s="38">
        <v>6.666666666666667</v>
      </c>
      <c r="J9" s="32">
        <v>10</v>
      </c>
    </row>
    <row r="10" spans="1:10" ht="12.75">
      <c r="A10" s="52">
        <v>6</v>
      </c>
      <c r="B10" s="24" t="s">
        <v>26</v>
      </c>
      <c r="C10" s="23">
        <v>4</v>
      </c>
      <c r="D10" s="31">
        <v>38</v>
      </c>
      <c r="E10" s="39">
        <v>38</v>
      </c>
      <c r="F10" s="52">
        <v>5</v>
      </c>
      <c r="G10" s="52">
        <v>4</v>
      </c>
      <c r="H10" s="38">
        <v>7.6</v>
      </c>
      <c r="I10" s="38">
        <v>7.6</v>
      </c>
      <c r="J10" s="32">
        <v>0</v>
      </c>
    </row>
    <row r="11" spans="1:10" ht="12.75">
      <c r="A11" s="52">
        <v>7</v>
      </c>
      <c r="B11" s="22" t="s">
        <v>102</v>
      </c>
      <c r="C11" s="25">
        <v>12</v>
      </c>
      <c r="D11" s="13">
        <v>32</v>
      </c>
      <c r="E11" s="40">
        <v>32</v>
      </c>
      <c r="F11" s="52">
        <v>3</v>
      </c>
      <c r="G11" s="52">
        <v>6</v>
      </c>
      <c r="H11" s="38">
        <v>10.666666666666666</v>
      </c>
      <c r="I11" s="38">
        <v>10.666666666666666</v>
      </c>
      <c r="J11" s="32">
        <v>0</v>
      </c>
    </row>
    <row r="12" spans="1:10" ht="12.75">
      <c r="A12" s="52">
        <v>8</v>
      </c>
      <c r="B12" s="22" t="s">
        <v>19</v>
      </c>
      <c r="C12" s="23">
        <v>12</v>
      </c>
      <c r="D12" s="31">
        <v>31</v>
      </c>
      <c r="E12" s="40">
        <v>31</v>
      </c>
      <c r="F12" s="52">
        <v>3</v>
      </c>
      <c r="G12" s="52">
        <v>6</v>
      </c>
      <c r="H12" s="38">
        <v>10.333333333333334</v>
      </c>
      <c r="I12" s="38">
        <v>10.333333333333334</v>
      </c>
      <c r="J12" s="32">
        <v>7</v>
      </c>
    </row>
    <row r="13" spans="1:10" ht="12.75">
      <c r="A13" s="52">
        <v>9</v>
      </c>
      <c r="B13" s="22" t="s">
        <v>37</v>
      </c>
      <c r="C13" s="23">
        <v>1.5</v>
      </c>
      <c r="D13" s="31">
        <v>30</v>
      </c>
      <c r="E13" s="40">
        <v>30</v>
      </c>
      <c r="F13" s="52">
        <v>7</v>
      </c>
      <c r="G13" s="52">
        <v>2</v>
      </c>
      <c r="H13" s="38">
        <v>4.285714285714286</v>
      </c>
      <c r="I13" s="38">
        <v>4.285714285714286</v>
      </c>
      <c r="J13" s="32">
        <v>13</v>
      </c>
    </row>
    <row r="14" spans="1:10" ht="12.75">
      <c r="A14" s="52">
        <v>10</v>
      </c>
      <c r="B14" s="22" t="s">
        <v>29</v>
      </c>
      <c r="C14" s="23">
        <v>5</v>
      </c>
      <c r="D14" s="31">
        <v>29</v>
      </c>
      <c r="E14" s="40">
        <v>26</v>
      </c>
      <c r="F14" s="52">
        <v>9</v>
      </c>
      <c r="G14" s="52">
        <v>0</v>
      </c>
      <c r="H14" s="38">
        <v>3.7142857142857144</v>
      </c>
      <c r="I14" s="38">
        <v>3.2222222222222223</v>
      </c>
      <c r="J14" s="32">
        <v>5</v>
      </c>
    </row>
    <row r="15" spans="1:10" ht="12.75">
      <c r="A15" s="52">
        <v>11</v>
      </c>
      <c r="B15" s="22" t="s">
        <v>23</v>
      </c>
      <c r="C15" s="23">
        <v>5</v>
      </c>
      <c r="D15" s="13">
        <v>26</v>
      </c>
      <c r="E15" s="40">
        <v>26</v>
      </c>
      <c r="F15" s="52">
        <v>7</v>
      </c>
      <c r="G15" s="52">
        <v>2</v>
      </c>
      <c r="H15" s="38">
        <v>3.7142857142857144</v>
      </c>
      <c r="I15" s="38">
        <v>3.7142857142857144</v>
      </c>
      <c r="J15" s="32">
        <v>5</v>
      </c>
    </row>
    <row r="16" spans="1:10" ht="12.75">
      <c r="A16" s="52">
        <v>12</v>
      </c>
      <c r="B16" s="22" t="s">
        <v>36</v>
      </c>
      <c r="C16" s="23">
        <v>4</v>
      </c>
      <c r="D16" s="31">
        <v>26</v>
      </c>
      <c r="E16" s="39">
        <v>26</v>
      </c>
      <c r="F16" s="52">
        <v>5</v>
      </c>
      <c r="G16" s="52">
        <v>4</v>
      </c>
      <c r="H16" s="38">
        <v>5.2</v>
      </c>
      <c r="I16" s="38">
        <v>5.2</v>
      </c>
      <c r="J16" s="32">
        <v>13</v>
      </c>
    </row>
    <row r="17" spans="1:10" ht="12.75">
      <c r="A17" s="52">
        <v>13</v>
      </c>
      <c r="B17" s="22" t="s">
        <v>27</v>
      </c>
      <c r="C17" s="23">
        <v>5</v>
      </c>
      <c r="D17" s="31">
        <v>25</v>
      </c>
      <c r="E17" s="39">
        <v>25</v>
      </c>
      <c r="F17" s="52">
        <v>4</v>
      </c>
      <c r="G17" s="52">
        <v>5</v>
      </c>
      <c r="H17" s="38">
        <v>6.25</v>
      </c>
      <c r="I17" s="38">
        <v>6.25</v>
      </c>
      <c r="J17" s="32">
        <v>10</v>
      </c>
    </row>
    <row r="18" spans="1:10" ht="12.75">
      <c r="A18" s="52">
        <v>14</v>
      </c>
      <c r="B18" s="22" t="s">
        <v>39</v>
      </c>
      <c r="C18" s="23">
        <v>12</v>
      </c>
      <c r="D18" s="31">
        <v>13</v>
      </c>
      <c r="E18" s="40">
        <v>13</v>
      </c>
      <c r="F18" s="52">
        <v>2</v>
      </c>
      <c r="G18" s="52">
        <v>7</v>
      </c>
      <c r="H18" s="38">
        <v>6.5</v>
      </c>
      <c r="I18" s="38">
        <v>6.5</v>
      </c>
      <c r="J18" s="32">
        <v>0</v>
      </c>
    </row>
    <row r="19" spans="1:10" ht="12.75">
      <c r="A19" s="52">
        <v>15</v>
      </c>
      <c r="B19" s="22" t="s">
        <v>106</v>
      </c>
      <c r="C19" s="23">
        <v>4</v>
      </c>
      <c r="D19" s="31">
        <v>13</v>
      </c>
      <c r="E19" s="40">
        <v>13</v>
      </c>
      <c r="F19" s="52">
        <v>2</v>
      </c>
      <c r="G19" s="52">
        <v>7</v>
      </c>
      <c r="H19" s="38">
        <v>6.5</v>
      </c>
      <c r="I19" s="38">
        <v>6.5</v>
      </c>
      <c r="J19" s="32">
        <v>0</v>
      </c>
    </row>
    <row r="20" spans="1:10" ht="12.75">
      <c r="A20" s="52">
        <v>16</v>
      </c>
      <c r="B20" s="22" t="s">
        <v>32</v>
      </c>
      <c r="C20" s="23">
        <v>9</v>
      </c>
      <c r="D20" s="31">
        <v>13</v>
      </c>
      <c r="E20" s="40">
        <v>13</v>
      </c>
      <c r="F20" s="52">
        <v>2</v>
      </c>
      <c r="G20" s="52">
        <v>7</v>
      </c>
      <c r="H20" s="38">
        <v>6.5</v>
      </c>
      <c r="I20" s="38">
        <v>6.5</v>
      </c>
      <c r="J20" s="32">
        <v>7</v>
      </c>
    </row>
    <row r="21" spans="1:10" ht="12.75">
      <c r="A21" s="52">
        <v>17</v>
      </c>
      <c r="B21" s="22" t="s">
        <v>90</v>
      </c>
      <c r="C21" s="23">
        <v>0.5</v>
      </c>
      <c r="D21" s="31">
        <v>13</v>
      </c>
      <c r="E21" s="40">
        <v>12</v>
      </c>
      <c r="F21" s="52">
        <v>8</v>
      </c>
      <c r="G21" s="52">
        <v>1</v>
      </c>
      <c r="H21" s="38">
        <v>1.7142857142857142</v>
      </c>
      <c r="I21" s="38">
        <v>1.625</v>
      </c>
      <c r="J21" s="32">
        <v>1</v>
      </c>
    </row>
    <row r="22" spans="1:10" ht="12.75">
      <c r="A22" s="52">
        <v>18</v>
      </c>
      <c r="B22" s="22" t="s">
        <v>95</v>
      </c>
      <c r="C22" s="23">
        <v>3</v>
      </c>
      <c r="D22" s="31">
        <v>12</v>
      </c>
      <c r="E22" s="40">
        <v>12</v>
      </c>
      <c r="F22" s="52">
        <v>4</v>
      </c>
      <c r="G22" s="52">
        <v>5</v>
      </c>
      <c r="H22" s="38">
        <v>3</v>
      </c>
      <c r="I22" s="38">
        <v>3</v>
      </c>
      <c r="J22" s="32">
        <v>3</v>
      </c>
    </row>
    <row r="23" spans="1:10" ht="12.75">
      <c r="A23" s="52">
        <v>19</v>
      </c>
      <c r="B23" s="22" t="s">
        <v>98</v>
      </c>
      <c r="C23" s="23">
        <v>3</v>
      </c>
      <c r="D23" s="31">
        <v>12</v>
      </c>
      <c r="E23" s="40">
        <v>12</v>
      </c>
      <c r="F23" s="52">
        <v>4</v>
      </c>
      <c r="G23" s="52">
        <v>5</v>
      </c>
      <c r="H23" s="38">
        <v>3</v>
      </c>
      <c r="I23" s="38">
        <v>3</v>
      </c>
      <c r="J23" s="32">
        <v>3</v>
      </c>
    </row>
    <row r="24" spans="1:10" ht="12.75">
      <c r="A24" s="52">
        <v>20</v>
      </c>
      <c r="B24" s="22" t="s">
        <v>100</v>
      </c>
      <c r="C24" s="23">
        <v>0</v>
      </c>
      <c r="D24" s="31">
        <v>10</v>
      </c>
      <c r="E24" s="40">
        <v>10</v>
      </c>
      <c r="F24" s="52">
        <v>7</v>
      </c>
      <c r="G24" s="52">
        <v>2</v>
      </c>
      <c r="H24" s="38">
        <v>1.4285714285714286</v>
      </c>
      <c r="I24" s="38">
        <v>1.4285714285714286</v>
      </c>
      <c r="J24" s="32">
        <v>1</v>
      </c>
    </row>
    <row r="25" spans="1:10" ht="12.75">
      <c r="A25" s="52">
        <v>21</v>
      </c>
      <c r="B25" s="22" t="s">
        <v>93</v>
      </c>
      <c r="C25" s="23">
        <v>1.5</v>
      </c>
      <c r="D25" s="31">
        <v>8</v>
      </c>
      <c r="E25" s="39">
        <v>8</v>
      </c>
      <c r="F25" s="52">
        <v>2</v>
      </c>
      <c r="G25" s="52">
        <v>7</v>
      </c>
      <c r="H25" s="38">
        <v>4</v>
      </c>
      <c r="I25" s="38">
        <v>4</v>
      </c>
      <c r="J25" s="32">
        <v>0</v>
      </c>
    </row>
    <row r="26" spans="1:10" ht="12.75">
      <c r="A26" s="52">
        <v>22</v>
      </c>
      <c r="B26" s="26" t="s">
        <v>33</v>
      </c>
      <c r="C26" s="25">
        <v>3</v>
      </c>
      <c r="D26" s="31">
        <v>7</v>
      </c>
      <c r="E26" s="40">
        <v>7</v>
      </c>
      <c r="F26" s="52">
        <v>4</v>
      </c>
      <c r="G26" s="52">
        <v>5</v>
      </c>
      <c r="H26" s="38">
        <v>1.75</v>
      </c>
      <c r="I26" s="38">
        <v>1.75</v>
      </c>
      <c r="J26" s="32">
        <v>2</v>
      </c>
    </row>
    <row r="27" spans="1:10" ht="12.75">
      <c r="A27" s="52">
        <v>23</v>
      </c>
      <c r="B27" s="22" t="s">
        <v>22</v>
      </c>
      <c r="C27" s="23">
        <v>5</v>
      </c>
      <c r="D27" s="13">
        <v>6</v>
      </c>
      <c r="E27" s="40">
        <v>6</v>
      </c>
      <c r="F27" s="52">
        <v>1</v>
      </c>
      <c r="G27" s="52">
        <v>8</v>
      </c>
      <c r="H27" s="38">
        <v>6</v>
      </c>
      <c r="I27" s="38">
        <v>6</v>
      </c>
      <c r="J27" s="32">
        <v>0</v>
      </c>
    </row>
    <row r="28" spans="1:10" ht="12.75">
      <c r="A28" s="52">
        <v>24</v>
      </c>
      <c r="B28" s="22" t="s">
        <v>86</v>
      </c>
      <c r="C28" s="23">
        <v>2</v>
      </c>
      <c r="D28" s="31">
        <v>5</v>
      </c>
      <c r="E28" s="40">
        <v>5</v>
      </c>
      <c r="F28" s="52">
        <v>2</v>
      </c>
      <c r="G28" s="52">
        <v>7</v>
      </c>
      <c r="H28" s="38">
        <v>2.5</v>
      </c>
      <c r="I28" s="38">
        <v>2.5</v>
      </c>
      <c r="J28" s="32">
        <v>0</v>
      </c>
    </row>
    <row r="29" spans="1:10" ht="12.75">
      <c r="A29" s="52">
        <v>25</v>
      </c>
      <c r="B29" s="22" t="s">
        <v>80</v>
      </c>
      <c r="C29" s="23">
        <v>2</v>
      </c>
      <c r="D29" s="31">
        <v>4</v>
      </c>
      <c r="E29" s="40">
        <v>4</v>
      </c>
      <c r="F29" s="52">
        <v>1</v>
      </c>
      <c r="G29" s="52">
        <v>8</v>
      </c>
      <c r="H29" s="38">
        <v>4</v>
      </c>
      <c r="I29" s="38">
        <v>4</v>
      </c>
      <c r="J29" s="32">
        <v>0</v>
      </c>
    </row>
    <row r="30" spans="1:10" ht="12.75">
      <c r="A30" s="52">
        <v>26</v>
      </c>
      <c r="B30" s="22" t="s">
        <v>115</v>
      </c>
      <c r="C30" s="25">
        <v>0</v>
      </c>
      <c r="D30" s="31">
        <v>2</v>
      </c>
      <c r="E30" s="40">
        <v>2</v>
      </c>
      <c r="F30" s="52">
        <v>1</v>
      </c>
      <c r="G30" s="52">
        <v>8</v>
      </c>
      <c r="H30" s="38">
        <v>2</v>
      </c>
      <c r="I30" s="38">
        <v>2</v>
      </c>
      <c r="J30" s="32">
        <v>2</v>
      </c>
    </row>
    <row r="31" spans="1:10" ht="12.75">
      <c r="A31" s="52">
        <v>27</v>
      </c>
      <c r="B31" s="22" t="s">
        <v>97</v>
      </c>
      <c r="C31" s="23">
        <v>1.5</v>
      </c>
      <c r="D31" s="31">
        <v>1</v>
      </c>
      <c r="E31" s="40">
        <v>1</v>
      </c>
      <c r="F31" s="52">
        <v>1</v>
      </c>
      <c r="G31" s="52">
        <v>8</v>
      </c>
      <c r="H31" s="38">
        <v>1</v>
      </c>
      <c r="I31" s="38">
        <v>1</v>
      </c>
      <c r="J31" s="32">
        <v>0</v>
      </c>
    </row>
    <row r="32" spans="1:10" ht="12.75">
      <c r="A32" s="52"/>
      <c r="B32" s="26"/>
      <c r="C32" s="23"/>
      <c r="D32" s="31"/>
      <c r="E32" s="40"/>
      <c r="F32" s="52"/>
      <c r="G32" s="52"/>
      <c r="H32" s="38"/>
      <c r="I32" s="38"/>
      <c r="J32" s="32"/>
    </row>
    <row r="33" spans="1:10" ht="12.75">
      <c r="A33" s="52"/>
      <c r="B33" s="22"/>
      <c r="C33" s="23"/>
      <c r="D33" s="31"/>
      <c r="E33" s="40"/>
      <c r="F33" s="52"/>
      <c r="G33" s="52"/>
      <c r="H33" s="38"/>
      <c r="I33" s="38"/>
      <c r="J33" s="32"/>
    </row>
    <row r="34" spans="1:10" ht="12.75">
      <c r="A34" s="52"/>
      <c r="B34" s="24"/>
      <c r="C34" s="25"/>
      <c r="D34" s="31"/>
      <c r="E34" s="40"/>
      <c r="F34" s="52"/>
      <c r="G34" s="52"/>
      <c r="H34" s="38"/>
      <c r="I34" s="38"/>
      <c r="J34" s="32"/>
    </row>
    <row r="35" spans="1:10" ht="12.75">
      <c r="A35" s="52"/>
      <c r="B35" s="22"/>
      <c r="C35" s="23"/>
      <c r="D35" s="31"/>
      <c r="E35" s="40"/>
      <c r="F35" s="52"/>
      <c r="G35" s="52"/>
      <c r="H35" s="38"/>
      <c r="I35" s="38"/>
      <c r="J35" s="32"/>
    </row>
    <row r="36" spans="1:10" ht="12.75">
      <c r="A36" s="52"/>
      <c r="B36" s="22"/>
      <c r="C36" s="23"/>
      <c r="D36" s="31"/>
      <c r="E36" s="40"/>
      <c r="F36" s="52"/>
      <c r="G36" s="52"/>
      <c r="H36" s="38"/>
      <c r="I36" s="38"/>
      <c r="J36" s="32"/>
    </row>
    <row r="37" spans="1:10" ht="12.75">
      <c r="A37" s="52"/>
      <c r="B37" s="22"/>
      <c r="C37" s="25"/>
      <c r="D37" s="13"/>
      <c r="E37" s="40"/>
      <c r="F37" s="52"/>
      <c r="G37" s="52"/>
      <c r="H37" s="38"/>
      <c r="I37" s="38"/>
      <c r="J37" s="32"/>
    </row>
    <row r="38" spans="1:10" ht="12.75">
      <c r="A38" s="52"/>
      <c r="B38" s="24"/>
      <c r="C38" s="23"/>
      <c r="D38" s="31"/>
      <c r="E38" s="40"/>
      <c r="F38" s="52"/>
      <c r="G38" s="52"/>
      <c r="H38" s="38"/>
      <c r="I38" s="38"/>
      <c r="J38" s="32"/>
    </row>
    <row r="39" spans="1:10" ht="12.75">
      <c r="A39" s="52"/>
      <c r="B39" s="22"/>
      <c r="C39" s="23"/>
      <c r="D39" s="31"/>
      <c r="E39" s="40"/>
      <c r="F39" s="52"/>
      <c r="G39" s="52"/>
      <c r="H39" s="38"/>
      <c r="I39" s="38"/>
      <c r="J39" s="32"/>
    </row>
    <row r="40" spans="1:10" ht="12.75">
      <c r="A40" s="52"/>
      <c r="B40" s="22"/>
      <c r="C40" s="23"/>
      <c r="D40" s="31"/>
      <c r="E40" s="40"/>
      <c r="F40" s="52"/>
      <c r="G40" s="52"/>
      <c r="H40" s="38"/>
      <c r="I40" s="38"/>
      <c r="J40" s="32"/>
    </row>
    <row r="41" spans="1:10" ht="12.75">
      <c r="A41" s="52"/>
      <c r="B41" s="27"/>
      <c r="C41" s="23"/>
      <c r="D41" s="13"/>
      <c r="E41" s="40"/>
      <c r="F41" s="52"/>
      <c r="G41" s="52"/>
      <c r="H41" s="38"/>
      <c r="I41" s="38"/>
      <c r="J41" s="32"/>
    </row>
    <row r="42" spans="1:10" ht="12.75">
      <c r="A42" s="52"/>
      <c r="B42" s="27"/>
      <c r="C42" s="23"/>
      <c r="D42" s="31"/>
      <c r="E42" s="40"/>
      <c r="F42" s="52"/>
      <c r="G42" s="52"/>
      <c r="H42" s="38"/>
      <c r="I42" s="38"/>
      <c r="J42" s="32"/>
    </row>
    <row r="43" spans="1:10" ht="12.75">
      <c r="A43" s="52"/>
      <c r="B43" s="22"/>
      <c r="C43" s="23"/>
      <c r="D43" s="31"/>
      <c r="E43" s="40"/>
      <c r="F43" s="52"/>
      <c r="G43" s="52"/>
      <c r="H43" s="38"/>
      <c r="I43" s="38"/>
      <c r="J43" s="32"/>
    </row>
    <row r="44" spans="1:10" ht="12.75">
      <c r="A44" s="52"/>
      <c r="B44" s="22"/>
      <c r="C44" s="25"/>
      <c r="D44" s="31"/>
      <c r="E44" s="40"/>
      <c r="F44" s="52"/>
      <c r="G44" s="52"/>
      <c r="H44" s="38"/>
      <c r="I44" s="38"/>
      <c r="J44" s="32"/>
    </row>
    <row r="45" spans="1:10" ht="12.75">
      <c r="A45" s="52"/>
      <c r="B45" s="22"/>
      <c r="C45" s="23"/>
      <c r="D45" s="31"/>
      <c r="E45" s="40"/>
      <c r="F45" s="52"/>
      <c r="G45" s="52"/>
      <c r="H45" s="38"/>
      <c r="I45" s="38"/>
      <c r="J45" s="32"/>
    </row>
  </sheetData>
  <sheetProtection/>
  <mergeCells count="3">
    <mergeCell ref="A3:D3"/>
    <mergeCell ref="A1:I1"/>
    <mergeCell ref="A2:D2"/>
  </mergeCells>
  <conditionalFormatting sqref="J5:J45">
    <cfRule type="cellIs" priority="1" dxfId="2" operator="equal" stopIfTrue="1">
      <formula>0</formula>
    </cfRule>
  </conditionalFormatting>
  <dataValidations count="2">
    <dataValidation type="whole" allowBlank="1" showInputMessage="1" showErrorMessage="1" errorTitle="ilość punktów" error="Należy wprowadzić ilość punktów zdobytych przez zawodnika. 0 w przypadku, gdy nie grał&#10;Ilość punktów musi być dodatnia i zawierać się w przedzile od 0 do 999." sqref="J5:J45">
      <formula1>0</formula1>
      <formula2>999</formula2>
    </dataValidation>
    <dataValidation type="whole" allowBlank="1" showInputMessage="1" showErrorMessage="1" errorTitle="ilość turniejów" error="Ilość nieliczonych turniejów musi sie zawierać w przedziale od 0 do 17" sqref="E3">
      <formula1>0</formula1>
      <formula2>17</formula2>
    </dataValidation>
  </dataValidations>
  <printOptions horizontalCentered="1"/>
  <pageMargins left="0.3937007874015748" right="0.1968503937007874" top="0.1968503937007874" bottom="0.1968503937007874" header="0.07" footer="0.1968503937007874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machowczykp</dc:creator>
  <cp:keywords/>
  <dc:description/>
  <cp:lastModifiedBy>Ja</cp:lastModifiedBy>
  <cp:lastPrinted>2009-11-24T14:02:33Z</cp:lastPrinted>
  <dcterms:created xsi:type="dcterms:W3CDTF">2001-06-18T06:36:18Z</dcterms:created>
  <dcterms:modified xsi:type="dcterms:W3CDTF">2021-12-01T21:15:06Z</dcterms:modified>
  <cp:category/>
  <cp:version/>
  <cp:contentType/>
  <cp:contentStatus/>
</cp:coreProperties>
</file>